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" sheetId="1" r:id="rId1"/>
  </sheets>
  <definedNames>
    <definedName name="_xlnm.Print_Area" localSheetId="0">'2023'!$A$1:$K$47</definedName>
  </definedNames>
  <calcPr fullCalcOnLoad="1"/>
</workbook>
</file>

<file path=xl/sharedStrings.xml><?xml version="1.0" encoding="utf-8"?>
<sst xmlns="http://schemas.openxmlformats.org/spreadsheetml/2006/main" count="109" uniqueCount="88">
  <si>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</si>
  <si>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</si>
  <si>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</si>
  <si>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</si>
  <si>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</si>
  <si>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</si>
  <si>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</si>
  <si>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</si>
  <si>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</si>
  <si>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</si>
  <si>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</si>
  <si>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</si>
  <si>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</si>
  <si>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</si>
  <si>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</si>
  <si>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</si>
  <si>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</si>
  <si>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</si>
  <si>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</si>
  <si>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</si>
  <si>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</si>
  <si>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</si>
  <si>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</si>
  <si>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</si>
  <si>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</si>
  <si>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</si>
  <si>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</si>
  <si>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</si>
  <si>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</si>
  <si>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</si>
  <si>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</si>
  <si>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</si>
  <si>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</si>
  <si>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</si>
  <si>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</si>
  <si>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</si>
  <si>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</si>
  <si>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</si>
  <si>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</si>
  <si>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</si>
  <si>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</si>
  <si>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</si>
  <si>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</si>
  <si>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</si>
  <si>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</si>
  <si>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</si>
  <si>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</si>
  <si>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</si>
  <si>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</si>
  <si>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</si>
  <si>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</si>
  <si>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</si>
  <si>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</si>
  <si>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</si>
  <si>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</si>
  <si>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</si>
  <si>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</si>
  <si>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</si>
  <si>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</si>
  <si>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</si>
  <si>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</si>
  <si>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</si>
  <si>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</si>
  <si>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</si>
  <si>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</si>
  <si>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</si>
  <si>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</si>
  <si>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</si>
  <si>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</si>
  <si>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</si>
  <si>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</si>
  <si>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</si>
  <si>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</si>
  <si>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Объем доходов бюджета Снежинского городского округа по основным источникам доходов бюджета на 2023 год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</si>
  <si>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</si>
  <si>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</si>
  <si>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</si>
  <si>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</si>
  <si>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</si>
  <si>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>Приложение 2</t>
  </si>
  <si>
    <t xml:space="preserve"> от 22.12.2022 г. № 120                                </t>
  </si>
  <si>
    <t>изменение</t>
  </si>
  <si>
    <t>Приложение № 2</t>
  </si>
  <si>
    <t xml:space="preserve"> от 16.02.2023 № 10                               </t>
  </si>
  <si>
    <t>руб.</t>
  </si>
  <si>
    <t xml:space="preserve"> от 06.04.2023 № 30                              </t>
  </si>
  <si>
    <t xml:space="preserve"> от 13.07.2023  № 55                            </t>
  </si>
  <si>
    <t xml:space="preserve"> от 21.12.2023 г. № 110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</si>
</sst>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1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1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15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2.75"/>
  <cols>
    <col min="1" max="1" width="25.25390625" style="1" customWidth="1"/>
    <col min="2" max="2" width="68.625" style="1" customWidth="1"/>
    <col min="3" max="3" width="26.125" style="1" hidden="1" customWidth="1"/>
    <col min="4" max="4" width="20.875" style="1" hidden="1" customWidth="1"/>
    <col min="5" max="5" width="26.125" style="1" hidden="1" customWidth="1"/>
    <col min="6" max="6" width="20.875" style="1" hidden="1" customWidth="1"/>
    <col min="7" max="7" width="26.125" style="1" hidden="1" customWidth="1"/>
    <col min="8" max="8" width="20.875" style="1" hidden="1" customWidth="1"/>
    <col min="9" max="9" width="26.125" style="1" hidden="1" customWidth="1"/>
    <col min="10" max="10" width="20.875" style="55" hidden="1" customWidth="1"/>
    <col min="11" max="11" width="26.125" style="1" customWidth="1"/>
    <col min="12" max="12" width="13.875" style="1" bestFit="1" customWidth="1"/>
    <col min="13" max="13" width="12.25390625" style="1" bestFit="1" customWidth="1"/>
    <col min="14" max="16384" width="9.125" style="1" customWidth="1"/>
  </cols>
  <sheetData>
    <row r="1" spans="3:11" ht="12.75">
      <c r="C1" s="2" t="s">
        <v>79</v>
      </c>
      <c r="D1" s="2"/>
      <c r="E1" s="2" t="s">
        <v>82</v>
      </c>
      <c r="F1" s="2"/>
      <c r="G1" s="2" t="s">
        <v>82</v>
      </c>
      <c r="H1" s="2"/>
      <c r="I1" s="2" t="s">
        <v>82</v>
      </c>
      <c r="J1" s="52"/>
      <c r="K1" s="2" t="s">
        <v>79</v>
      </c>
    </row>
    <row r="2" spans="3:11" ht="12.75">
      <c r="C2" s="2" t="s">
        <v>57</v>
      </c>
      <c r="D2" s="2"/>
      <c r="E2" s="2" t="s">
        <v>57</v>
      </c>
      <c r="F2" s="2"/>
      <c r="G2" s="2" t="s">
        <v>57</v>
      </c>
      <c r="H2" s="2"/>
      <c r="I2" s="2" t="s">
        <v>57</v>
      </c>
      <c r="J2" s="52"/>
      <c r="K2" s="2" t="s">
        <v>57</v>
      </c>
    </row>
    <row r="3" spans="3:11" ht="12.75">
      <c r="C3" s="2" t="s">
        <v>58</v>
      </c>
      <c r="D3" s="2"/>
      <c r="E3" s="2" t="s">
        <v>58</v>
      </c>
      <c r="F3" s="2"/>
      <c r="G3" s="2" t="s">
        <v>58</v>
      </c>
      <c r="H3" s="2"/>
      <c r="I3" s="2" t="s">
        <v>58</v>
      </c>
      <c r="J3" s="52"/>
      <c r="K3" s="2" t="s">
        <v>58</v>
      </c>
    </row>
    <row r="4" spans="1:11" ht="12.75">
      <c r="A4" s="3"/>
      <c r="C4" s="4" t="s">
        <v>80</v>
      </c>
      <c r="D4" s="4"/>
      <c r="E4" s="4" t="s">
        <v>83</v>
      </c>
      <c r="F4" s="4"/>
      <c r="G4" s="4" t="s">
        <v>85</v>
      </c>
      <c r="H4" s="4"/>
      <c r="I4" s="4" t="s">
        <v>86</v>
      </c>
      <c r="J4" s="53"/>
      <c r="K4" s="4" t="s">
        <v>87</v>
      </c>
    </row>
    <row r="5" spans="2:11" ht="12.75">
      <c r="B5" s="5"/>
      <c r="C5" s="5"/>
      <c r="D5" s="5"/>
      <c r="E5" s="5"/>
      <c r="F5" s="5"/>
      <c r="G5" s="5"/>
      <c r="H5" s="5"/>
      <c r="I5" s="5"/>
      <c r="J5" s="54"/>
      <c r="K5" s="5"/>
    </row>
    <row r="6" spans="1:11" ht="36.75" customHeight="1">
      <c r="A6" s="62" t="s">
        <v>73</v>
      </c>
      <c r="B6" s="62"/>
      <c r="C6" s="62"/>
      <c r="D6" s="63"/>
      <c r="E6" s="63"/>
      <c r="F6" s="63"/>
      <c r="G6" s="63"/>
      <c r="H6" s="63"/>
      <c r="I6" s="63"/>
      <c r="J6" s="63"/>
      <c r="K6" s="63"/>
    </row>
    <row r="7" spans="2:11" ht="15.75">
      <c r="B7" s="6"/>
      <c r="C7" s="35" t="s">
        <v>46</v>
      </c>
      <c r="D7" s="35"/>
      <c r="E7" s="35" t="s">
        <v>46</v>
      </c>
      <c r="F7" s="35"/>
      <c r="G7" s="35" t="s">
        <v>84</v>
      </c>
      <c r="H7" s="35"/>
      <c r="I7" s="35" t="s">
        <v>84</v>
      </c>
      <c r="J7" s="35"/>
      <c r="K7" s="35" t="s">
        <v>84</v>
      </c>
    </row>
    <row r="8" spans="1:11" ht="15.75" customHeight="1">
      <c r="A8" s="65" t="s">
        <v>12</v>
      </c>
      <c r="B8" s="61" t="s">
        <v>14</v>
      </c>
      <c r="C8" s="61" t="s">
        <v>40</v>
      </c>
      <c r="D8" s="61" t="s">
        <v>81</v>
      </c>
      <c r="E8" s="61" t="s">
        <v>40</v>
      </c>
      <c r="F8" s="61" t="s">
        <v>81</v>
      </c>
      <c r="G8" s="61" t="s">
        <v>40</v>
      </c>
      <c r="H8" s="61" t="s">
        <v>81</v>
      </c>
      <c r="I8" s="61" t="s">
        <v>40</v>
      </c>
      <c r="J8" s="64" t="s">
        <v>81</v>
      </c>
      <c r="K8" s="61" t="s">
        <v>40</v>
      </c>
    </row>
    <row r="9" spans="1:11" ht="25.5" customHeight="1">
      <c r="A9" s="65"/>
      <c r="B9" s="61"/>
      <c r="C9" s="61"/>
      <c r="D9" s="61"/>
      <c r="E9" s="61"/>
      <c r="F9" s="61"/>
      <c r="G9" s="61"/>
      <c r="H9" s="61"/>
      <c r="I9" s="61"/>
      <c r="J9" s="64"/>
      <c r="K9" s="61"/>
    </row>
    <row r="10" spans="1:13" ht="13.5" customHeight="1">
      <c r="A10" s="8" t="s">
        <v>25</v>
      </c>
      <c r="B10" s="9" t="s">
        <v>42</v>
      </c>
      <c r="C10" s="10">
        <f aca="true" t="shared" si="0" ref="C10:H10">C11+C28</f>
        <v>753871310</v>
      </c>
      <c r="D10" s="41">
        <f t="shared" si="0"/>
        <v>11021154.219999999</v>
      </c>
      <c r="E10" s="41">
        <f t="shared" si="0"/>
        <v>764892464.22</v>
      </c>
      <c r="F10" s="41">
        <f t="shared" si="0"/>
        <v>0</v>
      </c>
      <c r="G10" s="41">
        <f t="shared" si="0"/>
        <v>764892464.22</v>
      </c>
      <c r="H10" s="41">
        <f t="shared" si="0"/>
        <v>28590232.9</v>
      </c>
      <c r="I10" s="41">
        <f aca="true" t="shared" si="1" ref="I10:I15">G10+H10</f>
        <v>793482697.12</v>
      </c>
      <c r="J10" s="41">
        <f>J11+J28</f>
        <v>25778.87999999989</v>
      </c>
      <c r="K10" s="41">
        <f aca="true" t="shared" si="2" ref="K10:K47">I10+J10</f>
        <v>793508476</v>
      </c>
      <c r="L10" s="39"/>
      <c r="M10" s="39"/>
    </row>
    <row r="11" spans="1:11" ht="13.5" customHeight="1">
      <c r="A11" s="8"/>
      <c r="B11" s="9" t="s">
        <v>68</v>
      </c>
      <c r="C11" s="10">
        <f aca="true" t="shared" si="3" ref="C11:H11">C12+C15+C17+C21+C24</f>
        <v>705322541</v>
      </c>
      <c r="D11" s="41">
        <f t="shared" si="3"/>
        <v>7000000</v>
      </c>
      <c r="E11" s="41">
        <f t="shared" si="3"/>
        <v>712322541</v>
      </c>
      <c r="F11" s="41">
        <f t="shared" si="3"/>
        <v>0</v>
      </c>
      <c r="G11" s="41">
        <f t="shared" si="3"/>
        <v>712322541</v>
      </c>
      <c r="H11" s="41">
        <f t="shared" si="3"/>
        <v>13600000</v>
      </c>
      <c r="I11" s="41">
        <f t="shared" si="1"/>
        <v>725922541</v>
      </c>
      <c r="J11" s="41">
        <f>J12+J15+J17+J21+J24</f>
        <v>-1359161</v>
      </c>
      <c r="K11" s="41">
        <f t="shared" si="2"/>
        <v>724563380</v>
      </c>
    </row>
    <row r="12" spans="1:11" ht="19.5" customHeight="1">
      <c r="A12" s="25" t="s">
        <v>11</v>
      </c>
      <c r="B12" s="26" t="s">
        <v>0</v>
      </c>
      <c r="C12" s="27">
        <f aca="true" t="shared" si="4" ref="C12:J12">SUM(C13)</f>
        <v>546035000</v>
      </c>
      <c r="D12" s="42">
        <f t="shared" si="4"/>
        <v>7000000</v>
      </c>
      <c r="E12" s="42">
        <f t="shared" si="4"/>
        <v>553035000</v>
      </c>
      <c r="F12" s="42">
        <f t="shared" si="4"/>
        <v>0</v>
      </c>
      <c r="G12" s="42">
        <f t="shared" si="4"/>
        <v>553035000</v>
      </c>
      <c r="H12" s="42">
        <f t="shared" si="4"/>
        <v>5000000</v>
      </c>
      <c r="I12" s="42">
        <f t="shared" si="1"/>
        <v>558035000</v>
      </c>
      <c r="J12" s="42">
        <f t="shared" si="4"/>
        <v>15907000</v>
      </c>
      <c r="K12" s="42">
        <f t="shared" si="2"/>
        <v>573942000</v>
      </c>
    </row>
    <row r="13" spans="1:11" ht="12.75">
      <c r="A13" s="11" t="s">
        <v>26</v>
      </c>
      <c r="B13" s="12" t="s">
        <v>27</v>
      </c>
      <c r="C13" s="13">
        <v>546035000</v>
      </c>
      <c r="D13" s="43">
        <v>7000000</v>
      </c>
      <c r="E13" s="43">
        <f>D13+C13</f>
        <v>553035000</v>
      </c>
      <c r="F13" s="43"/>
      <c r="G13" s="43">
        <f>F13+E13</f>
        <v>553035000</v>
      </c>
      <c r="H13" s="43">
        <v>5000000</v>
      </c>
      <c r="I13" s="43">
        <f t="shared" si="1"/>
        <v>558035000</v>
      </c>
      <c r="J13" s="56">
        <v>15907000</v>
      </c>
      <c r="K13" s="43">
        <f t="shared" si="2"/>
        <v>573942000</v>
      </c>
    </row>
    <row r="14" spans="1:11" ht="25.5">
      <c r="A14" s="11"/>
      <c r="B14" s="14" t="s">
        <v>39</v>
      </c>
      <c r="C14" s="15">
        <f>ROUND(C13/22.09296703*7.09296703,0)</f>
        <v>175305030</v>
      </c>
      <c r="D14" s="44">
        <v>2247356</v>
      </c>
      <c r="E14" s="44">
        <f>D14+C14</f>
        <v>177552386</v>
      </c>
      <c r="F14" s="44"/>
      <c r="G14" s="44">
        <f>F14+E14</f>
        <v>177552386</v>
      </c>
      <c r="H14" s="44">
        <v>1926305</v>
      </c>
      <c r="I14" s="44">
        <f t="shared" si="1"/>
        <v>179478691</v>
      </c>
      <c r="J14" s="57">
        <f>ROUND(J13/22.09296703*7.09296703,0)</f>
        <v>5106957</v>
      </c>
      <c r="K14" s="44">
        <f t="shared" si="2"/>
        <v>184585648</v>
      </c>
    </row>
    <row r="15" spans="1:11" ht="25.5">
      <c r="A15" s="25" t="s">
        <v>49</v>
      </c>
      <c r="B15" s="28" t="s">
        <v>50</v>
      </c>
      <c r="C15" s="29">
        <f aca="true" t="shared" si="5" ref="C15:J15">SUM(C16)</f>
        <v>6468516</v>
      </c>
      <c r="D15" s="45">
        <f t="shared" si="5"/>
        <v>0</v>
      </c>
      <c r="E15" s="45">
        <f t="shared" si="5"/>
        <v>6468516</v>
      </c>
      <c r="F15" s="45">
        <f t="shared" si="5"/>
        <v>0</v>
      </c>
      <c r="G15" s="45">
        <f t="shared" si="5"/>
        <v>6468516</v>
      </c>
      <c r="H15" s="45">
        <f t="shared" si="5"/>
        <v>0</v>
      </c>
      <c r="I15" s="45">
        <f t="shared" si="1"/>
        <v>6468516</v>
      </c>
      <c r="J15" s="45">
        <f t="shared" si="5"/>
        <v>180484</v>
      </c>
      <c r="K15" s="45">
        <f t="shared" si="2"/>
        <v>6649000</v>
      </c>
    </row>
    <row r="16" spans="1:11" ht="27.75" customHeight="1">
      <c r="A16" s="17" t="s">
        <v>51</v>
      </c>
      <c r="B16" s="14" t="s">
        <v>52</v>
      </c>
      <c r="C16" s="15">
        <v>6468516</v>
      </c>
      <c r="D16" s="44"/>
      <c r="E16" s="44">
        <f>D16+C16</f>
        <v>6468516</v>
      </c>
      <c r="F16" s="44"/>
      <c r="G16" s="44">
        <f>F16+E16</f>
        <v>6468516</v>
      </c>
      <c r="H16" s="44"/>
      <c r="I16" s="44">
        <f aca="true" t="shared" si="6" ref="I16:I47">G16+H16</f>
        <v>6468516</v>
      </c>
      <c r="J16" s="57">
        <v>180484</v>
      </c>
      <c r="K16" s="57">
        <f t="shared" si="2"/>
        <v>6649000</v>
      </c>
    </row>
    <row r="17" spans="1:11" ht="23.25" customHeight="1">
      <c r="A17" s="25" t="s">
        <v>10</v>
      </c>
      <c r="B17" s="26" t="s">
        <v>1</v>
      </c>
      <c r="C17" s="27">
        <f aca="true" t="shared" si="7" ref="C17:H17">SUM(C18:C20)</f>
        <v>105245925</v>
      </c>
      <c r="D17" s="42">
        <f t="shared" si="7"/>
        <v>0</v>
      </c>
      <c r="E17" s="42">
        <f t="shared" si="7"/>
        <v>105245925</v>
      </c>
      <c r="F17" s="42">
        <f t="shared" si="7"/>
        <v>0</v>
      </c>
      <c r="G17" s="42">
        <f t="shared" si="7"/>
        <v>105245925</v>
      </c>
      <c r="H17" s="42">
        <f t="shared" si="7"/>
        <v>8600000</v>
      </c>
      <c r="I17" s="42">
        <f t="shared" si="6"/>
        <v>113845925</v>
      </c>
      <c r="J17" s="42">
        <f>SUM(J18:J20)</f>
        <v>-14689745</v>
      </c>
      <c r="K17" s="42">
        <f t="shared" si="2"/>
        <v>99156180</v>
      </c>
    </row>
    <row r="18" spans="1:11" ht="27.75" customHeight="1">
      <c r="A18" s="17" t="s">
        <v>66</v>
      </c>
      <c r="B18" s="18" t="s">
        <v>67</v>
      </c>
      <c r="C18" s="19">
        <v>100230925</v>
      </c>
      <c r="D18" s="46"/>
      <c r="E18" s="46">
        <f>D18+C18</f>
        <v>100230925</v>
      </c>
      <c r="F18" s="46"/>
      <c r="G18" s="46">
        <f>F18+E18</f>
        <v>100230925</v>
      </c>
      <c r="H18" s="44">
        <v>8600000</v>
      </c>
      <c r="I18" s="44">
        <f t="shared" si="6"/>
        <v>108830925</v>
      </c>
      <c r="J18" s="44">
        <v>-11982745</v>
      </c>
      <c r="K18" s="57">
        <f t="shared" si="2"/>
        <v>96848180</v>
      </c>
    </row>
    <row r="19" spans="1:11" ht="24" customHeight="1">
      <c r="A19" s="17" t="s">
        <v>28</v>
      </c>
      <c r="B19" s="20" t="s">
        <v>13</v>
      </c>
      <c r="C19" s="15">
        <v>15000</v>
      </c>
      <c r="D19" s="44"/>
      <c r="E19" s="46">
        <f>D19+C19</f>
        <v>15000</v>
      </c>
      <c r="F19" s="44"/>
      <c r="G19" s="46">
        <f>F19+E19</f>
        <v>15000</v>
      </c>
      <c r="H19" s="44"/>
      <c r="I19" s="44">
        <f t="shared" si="6"/>
        <v>15000</v>
      </c>
      <c r="J19" s="57">
        <v>-153000</v>
      </c>
      <c r="K19" s="57">
        <f t="shared" si="2"/>
        <v>-138000</v>
      </c>
    </row>
    <row r="20" spans="1:11" ht="24" customHeight="1">
      <c r="A20" s="17" t="s">
        <v>47</v>
      </c>
      <c r="B20" s="14" t="s">
        <v>48</v>
      </c>
      <c r="C20" s="15">
        <v>5000000</v>
      </c>
      <c r="D20" s="44"/>
      <c r="E20" s="46">
        <f>D20+C20</f>
        <v>5000000</v>
      </c>
      <c r="F20" s="44"/>
      <c r="G20" s="46">
        <f>F20+E20</f>
        <v>5000000</v>
      </c>
      <c r="H20" s="44"/>
      <c r="I20" s="44">
        <f t="shared" si="6"/>
        <v>5000000</v>
      </c>
      <c r="J20" s="57">
        <v>-2554000</v>
      </c>
      <c r="K20" s="44">
        <f t="shared" si="2"/>
        <v>2446000</v>
      </c>
    </row>
    <row r="21" spans="1:11" ht="20.25" customHeight="1">
      <c r="A21" s="25" t="s">
        <v>9</v>
      </c>
      <c r="B21" s="26" t="s">
        <v>2</v>
      </c>
      <c r="C21" s="27">
        <f aca="true" t="shared" si="8" ref="C21:H21">SUM(C22:C23)</f>
        <v>42282100</v>
      </c>
      <c r="D21" s="42">
        <f t="shared" si="8"/>
        <v>0</v>
      </c>
      <c r="E21" s="42">
        <f t="shared" si="8"/>
        <v>42282100</v>
      </c>
      <c r="F21" s="42">
        <f t="shared" si="8"/>
        <v>0</v>
      </c>
      <c r="G21" s="42">
        <f t="shared" si="8"/>
        <v>42282100</v>
      </c>
      <c r="H21" s="42">
        <f t="shared" si="8"/>
        <v>0</v>
      </c>
      <c r="I21" s="42">
        <f t="shared" si="6"/>
        <v>42282100</v>
      </c>
      <c r="J21" s="42">
        <f>SUM(J22:J23)</f>
        <v>-2068100</v>
      </c>
      <c r="K21" s="42">
        <f t="shared" si="2"/>
        <v>40214000</v>
      </c>
    </row>
    <row r="22" spans="1:11" ht="12.75">
      <c r="A22" s="17" t="s">
        <v>29</v>
      </c>
      <c r="B22" s="18" t="s">
        <v>15</v>
      </c>
      <c r="C22" s="13">
        <v>15300000</v>
      </c>
      <c r="D22" s="43"/>
      <c r="E22" s="43">
        <f>D22+C22</f>
        <v>15300000</v>
      </c>
      <c r="F22" s="43"/>
      <c r="G22" s="43">
        <f>F22+E22</f>
        <v>15300000</v>
      </c>
      <c r="H22" s="43"/>
      <c r="I22" s="43">
        <f t="shared" si="6"/>
        <v>15300000</v>
      </c>
      <c r="J22" s="56">
        <v>1731000</v>
      </c>
      <c r="K22" s="43">
        <f t="shared" si="2"/>
        <v>17031000</v>
      </c>
    </row>
    <row r="23" spans="1:11" ht="12.75">
      <c r="A23" s="17" t="s">
        <v>30</v>
      </c>
      <c r="B23" s="18" t="s">
        <v>31</v>
      </c>
      <c r="C23" s="13">
        <v>26982100</v>
      </c>
      <c r="D23" s="43"/>
      <c r="E23" s="43">
        <f>D23+C23</f>
        <v>26982100</v>
      </c>
      <c r="F23" s="43"/>
      <c r="G23" s="43">
        <f>F23+E23</f>
        <v>26982100</v>
      </c>
      <c r="H23" s="43"/>
      <c r="I23" s="43">
        <f t="shared" si="6"/>
        <v>26982100</v>
      </c>
      <c r="J23" s="56">
        <v>-3799100</v>
      </c>
      <c r="K23" s="43">
        <f t="shared" si="2"/>
        <v>23183000</v>
      </c>
    </row>
    <row r="24" spans="1:11" ht="21" customHeight="1">
      <c r="A24" s="25" t="s">
        <v>32</v>
      </c>
      <c r="B24" s="26" t="s">
        <v>16</v>
      </c>
      <c r="C24" s="27">
        <f aca="true" t="shared" si="9" ref="C24:H24">SUM(C25:C27)</f>
        <v>5291000</v>
      </c>
      <c r="D24" s="42">
        <f t="shared" si="9"/>
        <v>0</v>
      </c>
      <c r="E24" s="42">
        <f t="shared" si="9"/>
        <v>5291000</v>
      </c>
      <c r="F24" s="42">
        <f t="shared" si="9"/>
        <v>0</v>
      </c>
      <c r="G24" s="42">
        <f t="shared" si="9"/>
        <v>5291000</v>
      </c>
      <c r="H24" s="42">
        <f t="shared" si="9"/>
        <v>0</v>
      </c>
      <c r="I24" s="42">
        <f t="shared" si="6"/>
        <v>5291000</v>
      </c>
      <c r="J24" s="42">
        <f>SUM(J25:J27)</f>
        <v>-688800</v>
      </c>
      <c r="K24" s="42">
        <f t="shared" si="2"/>
        <v>4602200</v>
      </c>
    </row>
    <row r="25" spans="1:11" ht="29.25" customHeight="1">
      <c r="A25" s="7" t="s">
        <v>19</v>
      </c>
      <c r="B25" s="14" t="s">
        <v>53</v>
      </c>
      <c r="C25" s="15">
        <v>5234800</v>
      </c>
      <c r="D25" s="44"/>
      <c r="E25" s="44">
        <f>D25+C25</f>
        <v>5234800</v>
      </c>
      <c r="F25" s="44"/>
      <c r="G25" s="44">
        <f>F25+E25</f>
        <v>5234800</v>
      </c>
      <c r="H25" s="44"/>
      <c r="I25" s="44">
        <f t="shared" si="6"/>
        <v>5234800</v>
      </c>
      <c r="J25" s="57">
        <v>-640800</v>
      </c>
      <c r="K25" s="44">
        <f t="shared" si="2"/>
        <v>4594000</v>
      </c>
    </row>
    <row r="26" spans="1:11" ht="57" customHeight="1" hidden="1">
      <c r="A26" s="7" t="s">
        <v>64</v>
      </c>
      <c r="B26" s="14" t="s">
        <v>65</v>
      </c>
      <c r="C26" s="36">
        <v>0</v>
      </c>
      <c r="D26" s="47"/>
      <c r="E26" s="44">
        <f>D26+C26</f>
        <v>0</v>
      </c>
      <c r="F26" s="47"/>
      <c r="G26" s="44">
        <f>F26+E26</f>
        <v>0</v>
      </c>
      <c r="H26" s="47"/>
      <c r="I26" s="47">
        <f t="shared" si="6"/>
        <v>0</v>
      </c>
      <c r="J26" s="58"/>
      <c r="K26" s="47">
        <f t="shared" si="2"/>
        <v>0</v>
      </c>
    </row>
    <row r="27" spans="1:11" ht="27" customHeight="1">
      <c r="A27" s="7" t="s">
        <v>20</v>
      </c>
      <c r="B27" s="14" t="s">
        <v>54</v>
      </c>
      <c r="C27" s="15">
        <v>56200</v>
      </c>
      <c r="D27" s="44"/>
      <c r="E27" s="44">
        <f>D27+C27</f>
        <v>56200</v>
      </c>
      <c r="F27" s="44"/>
      <c r="G27" s="44">
        <f>F27+E27</f>
        <v>56200</v>
      </c>
      <c r="H27" s="44"/>
      <c r="I27" s="44">
        <f t="shared" si="6"/>
        <v>56200</v>
      </c>
      <c r="J27" s="57">
        <v>-48000</v>
      </c>
      <c r="K27" s="44">
        <f t="shared" si="2"/>
        <v>8200</v>
      </c>
    </row>
    <row r="28" spans="1:11" ht="15.75" customHeight="1">
      <c r="A28" s="7"/>
      <c r="B28" s="9" t="s">
        <v>69</v>
      </c>
      <c r="C28" s="16">
        <f aca="true" t="shared" si="10" ref="C28:H28">C29+C35+C38+C41+C44+C45</f>
        <v>48548769</v>
      </c>
      <c r="D28" s="48">
        <f t="shared" si="10"/>
        <v>4021154.2199999997</v>
      </c>
      <c r="E28" s="48">
        <f t="shared" si="10"/>
        <v>52569923.22</v>
      </c>
      <c r="F28" s="48">
        <f t="shared" si="10"/>
        <v>0</v>
      </c>
      <c r="G28" s="48">
        <f t="shared" si="10"/>
        <v>52569923.22</v>
      </c>
      <c r="H28" s="48">
        <f t="shared" si="10"/>
        <v>14990232.9</v>
      </c>
      <c r="I28" s="48">
        <f t="shared" si="6"/>
        <v>67560156.12</v>
      </c>
      <c r="J28" s="48">
        <f>J29+J35+J38+J41+J44+J45</f>
        <v>1384939.88</v>
      </c>
      <c r="K28" s="48">
        <f t="shared" si="2"/>
        <v>68945096</v>
      </c>
    </row>
    <row r="29" spans="1:11" ht="41.25" customHeight="1">
      <c r="A29" s="24" t="s">
        <v>8</v>
      </c>
      <c r="B29" s="30" t="s">
        <v>17</v>
      </c>
      <c r="C29" s="27">
        <f aca="true" t="shared" si="11" ref="C29:H29">SUM(C30:C34)</f>
        <v>32452541</v>
      </c>
      <c r="D29" s="42">
        <f t="shared" si="11"/>
        <v>23468.650000000005</v>
      </c>
      <c r="E29" s="42">
        <f t="shared" si="11"/>
        <v>32476009.65</v>
      </c>
      <c r="F29" s="42">
        <f t="shared" si="11"/>
        <v>0</v>
      </c>
      <c r="G29" s="42">
        <f t="shared" si="11"/>
        <v>32476009.65</v>
      </c>
      <c r="H29" s="42">
        <f t="shared" si="11"/>
        <v>8353252.9</v>
      </c>
      <c r="I29" s="42">
        <f t="shared" si="6"/>
        <v>40829262.55</v>
      </c>
      <c r="J29" s="42">
        <f>SUM(J30:J34)</f>
        <v>4305177.82</v>
      </c>
      <c r="K29" s="42">
        <f t="shared" si="2"/>
        <v>45134440.37</v>
      </c>
    </row>
    <row r="30" spans="1:11" ht="56.25" customHeight="1">
      <c r="A30" s="7" t="s">
        <v>41</v>
      </c>
      <c r="B30" s="14" t="s">
        <v>43</v>
      </c>
      <c r="C30" s="15">
        <v>100000</v>
      </c>
      <c r="D30" s="44"/>
      <c r="E30" s="44">
        <f>D30+C30</f>
        <v>100000</v>
      </c>
      <c r="F30" s="44"/>
      <c r="G30" s="44">
        <f>F30+E30</f>
        <v>100000</v>
      </c>
      <c r="H30" s="44"/>
      <c r="I30" s="44">
        <f t="shared" si="6"/>
        <v>100000</v>
      </c>
      <c r="J30" s="57">
        <v>0</v>
      </c>
      <c r="K30" s="44">
        <f t="shared" si="2"/>
        <v>100000</v>
      </c>
    </row>
    <row r="31" spans="1:11" ht="66.75" customHeight="1">
      <c r="A31" s="7" t="s">
        <v>21</v>
      </c>
      <c r="B31" s="14" t="s">
        <v>76</v>
      </c>
      <c r="C31" s="15">
        <v>30074024</v>
      </c>
      <c r="D31" s="44"/>
      <c r="E31" s="44">
        <f>D31+C31</f>
        <v>30074024</v>
      </c>
      <c r="F31" s="44"/>
      <c r="G31" s="44">
        <f>F31+E31</f>
        <v>30074024</v>
      </c>
      <c r="H31" s="44">
        <v>7968451</v>
      </c>
      <c r="I31" s="44">
        <f t="shared" si="6"/>
        <v>38042475</v>
      </c>
      <c r="J31" s="57">
        <v>3490814</v>
      </c>
      <c r="K31" s="44">
        <f t="shared" si="2"/>
        <v>41533289</v>
      </c>
    </row>
    <row r="32" spans="1:11" ht="63.75">
      <c r="A32" s="7" t="s">
        <v>74</v>
      </c>
      <c r="B32" s="40" t="s">
        <v>75</v>
      </c>
      <c r="C32" s="15">
        <v>5410</v>
      </c>
      <c r="D32" s="44"/>
      <c r="E32" s="44">
        <f>D32+C32</f>
        <v>5410</v>
      </c>
      <c r="F32" s="44"/>
      <c r="G32" s="44">
        <f>F32+E32</f>
        <v>5410</v>
      </c>
      <c r="H32" s="44">
        <v>11874</v>
      </c>
      <c r="I32" s="44">
        <f t="shared" si="6"/>
        <v>17284</v>
      </c>
      <c r="J32" s="57">
        <v>28161.17</v>
      </c>
      <c r="K32" s="44">
        <f t="shared" si="2"/>
        <v>45445.17</v>
      </c>
    </row>
    <row r="33" spans="1:11" ht="12.75">
      <c r="A33" s="7" t="s">
        <v>22</v>
      </c>
      <c r="B33" s="14" t="s">
        <v>44</v>
      </c>
      <c r="C33" s="15">
        <v>234100</v>
      </c>
      <c r="D33" s="44"/>
      <c r="E33" s="44">
        <f>D33+C33</f>
        <v>234100</v>
      </c>
      <c r="F33" s="44"/>
      <c r="G33" s="44">
        <f>F33+E33</f>
        <v>234100</v>
      </c>
      <c r="H33" s="44"/>
      <c r="I33" s="44">
        <f t="shared" si="6"/>
        <v>234100</v>
      </c>
      <c r="J33" s="57">
        <v>-2252</v>
      </c>
      <c r="K33" s="44">
        <f t="shared" si="2"/>
        <v>231848</v>
      </c>
    </row>
    <row r="34" spans="1:11" ht="72.75" customHeight="1">
      <c r="A34" s="7" t="s">
        <v>23</v>
      </c>
      <c r="B34" s="51" t="s">
        <v>72</v>
      </c>
      <c r="C34" s="15">
        <v>2039007</v>
      </c>
      <c r="D34" s="44">
        <f>25333.31-2203.08+6607.54-6269.12</f>
        <v>23468.650000000005</v>
      </c>
      <c r="E34" s="44">
        <f>D34+C34</f>
        <v>2062475.65</v>
      </c>
      <c r="F34" s="44"/>
      <c r="G34" s="44">
        <f>F34+E34</f>
        <v>2062475.65</v>
      </c>
      <c r="H34" s="44">
        <v>372927.9</v>
      </c>
      <c r="I34" s="44">
        <f t="shared" si="6"/>
        <v>2435403.55</v>
      </c>
      <c r="J34" s="57">
        <v>788454.65</v>
      </c>
      <c r="K34" s="57">
        <f t="shared" si="2"/>
        <v>3223858.1999999997</v>
      </c>
    </row>
    <row r="35" spans="1:11" ht="24.75" customHeight="1">
      <c r="A35" s="24" t="s">
        <v>7</v>
      </c>
      <c r="B35" s="30" t="s">
        <v>3</v>
      </c>
      <c r="C35" s="27">
        <f aca="true" t="shared" si="12" ref="C35:H35">SUM(C36:C37)</f>
        <v>7755247</v>
      </c>
      <c r="D35" s="42">
        <f t="shared" si="12"/>
        <v>0</v>
      </c>
      <c r="E35" s="42">
        <f t="shared" si="12"/>
        <v>7755247</v>
      </c>
      <c r="F35" s="42">
        <f t="shared" si="12"/>
        <v>0</v>
      </c>
      <c r="G35" s="42">
        <f t="shared" si="12"/>
        <v>7755247</v>
      </c>
      <c r="H35" s="42">
        <f t="shared" si="12"/>
        <v>0</v>
      </c>
      <c r="I35" s="42">
        <f t="shared" si="6"/>
        <v>7755247</v>
      </c>
      <c r="J35" s="42">
        <f>SUM(J36:J37)</f>
        <v>-5345973.86</v>
      </c>
      <c r="K35" s="42">
        <f t="shared" si="2"/>
        <v>2409273.1399999997</v>
      </c>
    </row>
    <row r="36" spans="1:11" ht="12.75">
      <c r="A36" s="7" t="s">
        <v>33</v>
      </c>
      <c r="B36" s="14" t="s">
        <v>34</v>
      </c>
      <c r="C36" s="15">
        <v>855247</v>
      </c>
      <c r="D36" s="44"/>
      <c r="E36" s="44">
        <f>D36+C36</f>
        <v>855247</v>
      </c>
      <c r="F36" s="44"/>
      <c r="G36" s="44">
        <f>F36+E36</f>
        <v>855247</v>
      </c>
      <c r="H36" s="44"/>
      <c r="I36" s="44">
        <f t="shared" si="6"/>
        <v>855247</v>
      </c>
      <c r="J36" s="57">
        <v>1554026.14</v>
      </c>
      <c r="K36" s="57">
        <f t="shared" si="2"/>
        <v>2409273.1399999997</v>
      </c>
    </row>
    <row r="37" spans="1:11" ht="12.75">
      <c r="A37" s="7" t="s">
        <v>55</v>
      </c>
      <c r="B37" s="14" t="s">
        <v>56</v>
      </c>
      <c r="C37" s="15">
        <v>6900000</v>
      </c>
      <c r="D37" s="44"/>
      <c r="E37" s="44">
        <f>D37+C37</f>
        <v>6900000</v>
      </c>
      <c r="F37" s="44"/>
      <c r="G37" s="44">
        <f>F37+E37</f>
        <v>6900000</v>
      </c>
      <c r="H37" s="44"/>
      <c r="I37" s="44">
        <f t="shared" si="6"/>
        <v>6900000</v>
      </c>
      <c r="J37" s="57">
        <v>-6900000</v>
      </c>
      <c r="K37" s="57">
        <f t="shared" si="2"/>
        <v>0</v>
      </c>
    </row>
    <row r="38" spans="1:11" ht="25.5">
      <c r="A38" s="24" t="s">
        <v>6</v>
      </c>
      <c r="B38" s="31" t="s">
        <v>45</v>
      </c>
      <c r="C38" s="27">
        <f aca="true" t="shared" si="13" ref="C38:H38">SUM(C39:C40)</f>
        <v>4202915</v>
      </c>
      <c r="D38" s="42">
        <f t="shared" si="13"/>
        <v>0</v>
      </c>
      <c r="E38" s="42">
        <f t="shared" si="13"/>
        <v>4202915</v>
      </c>
      <c r="F38" s="42">
        <f t="shared" si="13"/>
        <v>0</v>
      </c>
      <c r="G38" s="42">
        <f t="shared" si="13"/>
        <v>4202915</v>
      </c>
      <c r="H38" s="42">
        <f t="shared" si="13"/>
        <v>1213924</v>
      </c>
      <c r="I38" s="42">
        <f t="shared" si="6"/>
        <v>5416839</v>
      </c>
      <c r="J38" s="42">
        <f>SUM(J39:J40)</f>
        <v>1381079.27</v>
      </c>
      <c r="K38" s="42">
        <f t="shared" si="2"/>
        <v>6797918.27</v>
      </c>
    </row>
    <row r="39" spans="1:11" ht="25.5">
      <c r="A39" s="7" t="s">
        <v>77</v>
      </c>
      <c r="B39" s="18" t="s">
        <v>59</v>
      </c>
      <c r="C39" s="19">
        <v>402640</v>
      </c>
      <c r="D39" s="46"/>
      <c r="E39" s="46">
        <f>D39+C39</f>
        <v>402640</v>
      </c>
      <c r="F39" s="46"/>
      <c r="G39" s="46">
        <f>F39+E39</f>
        <v>402640</v>
      </c>
      <c r="H39" s="46">
        <f>990000+76494+147430</f>
        <v>1213924</v>
      </c>
      <c r="I39" s="46">
        <f t="shared" si="6"/>
        <v>1616564</v>
      </c>
      <c r="J39" s="46">
        <v>1141145</v>
      </c>
      <c r="K39" s="46">
        <f t="shared" si="2"/>
        <v>2757709</v>
      </c>
    </row>
    <row r="40" spans="1:11" ht="12.75">
      <c r="A40" s="7" t="s">
        <v>78</v>
      </c>
      <c r="B40" s="18" t="s">
        <v>60</v>
      </c>
      <c r="C40" s="19">
        <v>3800275</v>
      </c>
      <c r="D40" s="46"/>
      <c r="E40" s="46">
        <f>D40+C40</f>
        <v>3800275</v>
      </c>
      <c r="F40" s="46"/>
      <c r="G40" s="46">
        <f>F40+E40</f>
        <v>3800275</v>
      </c>
      <c r="H40" s="46"/>
      <c r="I40" s="46">
        <f t="shared" si="6"/>
        <v>3800275</v>
      </c>
      <c r="J40" s="46">
        <v>239934.27</v>
      </c>
      <c r="K40" s="46">
        <f t="shared" si="2"/>
        <v>4040209.27</v>
      </c>
    </row>
    <row r="41" spans="1:11" s="32" customFormat="1" ht="12.75">
      <c r="A41" s="24" t="s">
        <v>5</v>
      </c>
      <c r="B41" s="30" t="s">
        <v>4</v>
      </c>
      <c r="C41" s="27">
        <f aca="true" t="shared" si="14" ref="C41:H41">SUM(C42:C43)</f>
        <v>3035244</v>
      </c>
      <c r="D41" s="42">
        <f t="shared" si="14"/>
        <v>0</v>
      </c>
      <c r="E41" s="42">
        <f t="shared" si="14"/>
        <v>3035244</v>
      </c>
      <c r="F41" s="42">
        <f t="shared" si="14"/>
        <v>0</v>
      </c>
      <c r="G41" s="42">
        <f t="shared" si="14"/>
        <v>3035244</v>
      </c>
      <c r="H41" s="42">
        <f t="shared" si="14"/>
        <v>-198999</v>
      </c>
      <c r="I41" s="42">
        <f t="shared" si="6"/>
        <v>2836245</v>
      </c>
      <c r="J41" s="42">
        <f>SUM(J42:J43)</f>
        <v>249803.5</v>
      </c>
      <c r="K41" s="42">
        <f t="shared" si="2"/>
        <v>3086048.5</v>
      </c>
    </row>
    <row r="42" spans="1:11" ht="51">
      <c r="A42" s="7" t="s">
        <v>24</v>
      </c>
      <c r="B42" s="14" t="s">
        <v>61</v>
      </c>
      <c r="C42" s="15">
        <v>100000</v>
      </c>
      <c r="D42" s="44"/>
      <c r="E42" s="44">
        <f>D42+C42</f>
        <v>100000</v>
      </c>
      <c r="F42" s="44"/>
      <c r="G42" s="44">
        <f>F42+E42</f>
        <v>100000</v>
      </c>
      <c r="H42" s="44"/>
      <c r="I42" s="44">
        <f t="shared" si="6"/>
        <v>100000</v>
      </c>
      <c r="J42" s="57">
        <v>-28052.5</v>
      </c>
      <c r="K42" s="57">
        <f t="shared" si="2"/>
        <v>71947.5</v>
      </c>
    </row>
    <row r="43" spans="1:11" ht="25.5">
      <c r="A43" s="7" t="s">
        <v>70</v>
      </c>
      <c r="B43" s="14" t="s">
        <v>71</v>
      </c>
      <c r="C43" s="15">
        <v>2935244</v>
      </c>
      <c r="D43" s="44"/>
      <c r="E43" s="44">
        <f>D43+C43</f>
        <v>2935244</v>
      </c>
      <c r="F43" s="44"/>
      <c r="G43" s="44">
        <f>F43+E43</f>
        <v>2935244</v>
      </c>
      <c r="H43" s="44">
        <v>-198999</v>
      </c>
      <c r="I43" s="44">
        <f t="shared" si="6"/>
        <v>2736245</v>
      </c>
      <c r="J43" s="57">
        <v>277856</v>
      </c>
      <c r="K43" s="57">
        <f t="shared" si="2"/>
        <v>3014101</v>
      </c>
    </row>
    <row r="44" spans="1:11" ht="12.75">
      <c r="A44" s="24" t="s">
        <v>35</v>
      </c>
      <c r="B44" s="30" t="s">
        <v>36</v>
      </c>
      <c r="C44" s="27">
        <v>515394</v>
      </c>
      <c r="D44" s="42"/>
      <c r="E44" s="42">
        <f>D44+C44</f>
        <v>515394</v>
      </c>
      <c r="F44" s="42"/>
      <c r="G44" s="42">
        <f>F44+E44</f>
        <v>515394</v>
      </c>
      <c r="H44" s="42">
        <v>5761655</v>
      </c>
      <c r="I44" s="42">
        <f t="shared" si="6"/>
        <v>6277049</v>
      </c>
      <c r="J44" s="42">
        <v>1382281.15</v>
      </c>
      <c r="K44" s="42">
        <f t="shared" si="2"/>
        <v>7659330.15</v>
      </c>
    </row>
    <row r="45" spans="1:11" ht="12.75">
      <c r="A45" s="24" t="s">
        <v>62</v>
      </c>
      <c r="B45" s="30" t="s">
        <v>63</v>
      </c>
      <c r="C45" s="27">
        <v>587428</v>
      </c>
      <c r="D45" s="42">
        <f>3858085.57+139600</f>
        <v>3997685.57</v>
      </c>
      <c r="E45" s="42">
        <f>D45+C45</f>
        <v>4585113.57</v>
      </c>
      <c r="F45" s="42"/>
      <c r="G45" s="42">
        <f>F45+E45</f>
        <v>4585113.57</v>
      </c>
      <c r="H45" s="42">
        <f>-139600</f>
        <v>-139600</v>
      </c>
      <c r="I45" s="42">
        <f t="shared" si="6"/>
        <v>4445513.57</v>
      </c>
      <c r="J45" s="60">
        <v>-587428</v>
      </c>
      <c r="K45" s="42">
        <f t="shared" si="2"/>
        <v>3858085.5700000003</v>
      </c>
    </row>
    <row r="46" spans="1:11" ht="21" customHeight="1">
      <c r="A46" s="24" t="s">
        <v>37</v>
      </c>
      <c r="B46" s="30" t="s">
        <v>38</v>
      </c>
      <c r="C46" s="27">
        <v>2478109000</v>
      </c>
      <c r="D46" s="42">
        <f>-29502700</f>
        <v>-29502700</v>
      </c>
      <c r="E46" s="42">
        <f>D46+C46</f>
        <v>2448606300</v>
      </c>
      <c r="F46" s="42">
        <v>132515000</v>
      </c>
      <c r="G46" s="42">
        <f>F46+E46</f>
        <v>2581121300</v>
      </c>
      <c r="H46" s="42">
        <f>95380940+543000</f>
        <v>95923940</v>
      </c>
      <c r="I46" s="42">
        <f t="shared" si="6"/>
        <v>2677045240</v>
      </c>
      <c r="J46" s="60">
        <f>25520+66167681</f>
        <v>66193201</v>
      </c>
      <c r="K46" s="42">
        <f t="shared" si="2"/>
        <v>2743238441</v>
      </c>
    </row>
    <row r="47" spans="1:11" ht="22.5" customHeight="1">
      <c r="A47" s="8"/>
      <c r="B47" s="37" t="s">
        <v>18</v>
      </c>
      <c r="C47" s="38">
        <f aca="true" t="shared" si="15" ref="C47:H47">C10+C46</f>
        <v>3231980310</v>
      </c>
      <c r="D47" s="49">
        <f t="shared" si="15"/>
        <v>-18481545.78</v>
      </c>
      <c r="E47" s="49">
        <f t="shared" si="15"/>
        <v>3213498764.2200003</v>
      </c>
      <c r="F47" s="49">
        <f t="shared" si="15"/>
        <v>132515000</v>
      </c>
      <c r="G47" s="49">
        <f t="shared" si="15"/>
        <v>3346013764.2200003</v>
      </c>
      <c r="H47" s="49">
        <f t="shared" si="15"/>
        <v>124514172.9</v>
      </c>
      <c r="I47" s="49">
        <f t="shared" si="6"/>
        <v>3470527937.1200004</v>
      </c>
      <c r="J47" s="49">
        <f>J10+J46</f>
        <v>66218979.88</v>
      </c>
      <c r="K47" s="49">
        <f t="shared" si="2"/>
        <v>3536746917.0000005</v>
      </c>
    </row>
    <row r="48" spans="1:11" ht="14.25" customHeight="1">
      <c r="A48" s="21"/>
      <c r="B48" s="22"/>
      <c r="C48" s="23"/>
      <c r="D48" s="23"/>
      <c r="E48" s="50"/>
      <c r="F48" s="23"/>
      <c r="G48" s="50"/>
      <c r="H48" s="23"/>
      <c r="I48" s="50"/>
      <c r="J48" s="23"/>
      <c r="K48" s="50"/>
    </row>
    <row r="49" spans="1:11" ht="3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</row>
    <row r="50" spans="3:11" ht="12.75">
      <c r="C50" s="39"/>
      <c r="D50" s="39"/>
      <c r="E50" s="39"/>
      <c r="F50" s="39"/>
      <c r="G50" s="39"/>
      <c r="H50" s="39"/>
      <c r="I50" s="39"/>
      <c r="J50" s="59"/>
      <c r="K50" s="39"/>
    </row>
  </sheetData>
  <sheetProtection/>
  <mergeCells count="12">
    <mergeCell ref="A6:K6"/>
    <mergeCell ref="J8:J9"/>
    <mergeCell ref="K8:K9"/>
    <mergeCell ref="I8:I9"/>
    <mergeCell ref="A8:A9"/>
    <mergeCell ref="B8:B9"/>
    <mergeCell ref="C8:C9"/>
    <mergeCell ref="H8:H9"/>
    <mergeCell ref="F8:F9"/>
    <mergeCell ref="G8:G9"/>
    <mergeCell ref="D8:D9"/>
    <mergeCell ref="E8:E9"/>
  </mergeCells>
  <printOptions horizontalCentered="1"/>
  <pageMargins left="0.5905511811023623" right="0" top="0" bottom="0.1968503937007874" header="0" footer="0"/>
  <pageSetup fitToHeight="1" fitToWidth="1" horizontalDpi="600" verticalDpi="600" orientation="portrait" paperSize="9" scale="75" r:id="rId1"/>
  <headerFooter alignWithMargins="0">
    <oddFooter>&amp;R&amp;P</oddFooter>
  </headerFooter>
  <colBreaks count="1" manualBreakCount="1">
    <brk id="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2023-12-19T05:44:10Z</cp:lastPrinted>
  <dcterms:created xsi:type="dcterms:W3CDTF">2007-04-05T07:39:38Z</dcterms:created>
  <dcterms:modified xsi:type="dcterms:W3CDTF">2023-12-26T06:08:41Z</dcterms:modified>
  <cp:category/>
  <cp:version/>
  <cp:contentType/>
  <cp:contentStatus/>
</cp:coreProperties>
</file>