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45" yWindow="32760" windowWidth="16095" windowHeight="8190" activeTab="0"/>
  </bookViews>
  <sheets>
    <sheet name="2022" sheetId="1" r:id="rId1"/>
  </sheets>
  <definedNames>
    <definedName name="_xlnm.Print_Titles" localSheetId="0">'2022'!$7:$9</definedName>
    <definedName name="_xlnm.Print_Area" localSheetId="0">'2022'!$A$1:$Q$117</definedName>
  </definedNames>
  <calcPr fullCalcOnLoad="1"/>
</workbook>
</file>

<file path=xl/sharedStrings.xml><?xml version="1.0" encoding="utf-8"?>
<sst xmlns="http://schemas.openxmlformats.org/spreadsheetml/2006/main" count="203" uniqueCount="164">
  <si>
    <t>- на возмещение стоимости услуг по погребению и выплату социального пособия на погребение</t>
  </si>
  <si>
    <t>- на организацию работы комиссий по делам несовершеннолетних и защите их прав</t>
  </si>
  <si>
    <t>Код бюджетной классификации Российской Федерации</t>
  </si>
  <si>
    <t>Дотации бюджетам субъектов Российской Федерации и муниципальных образований</t>
  </si>
  <si>
    <t>Наименование безвозмездных поступлений</t>
  </si>
  <si>
    <t>Субвенции бюджетам субъектов Российской Федерации и муниципальных образований</t>
  </si>
  <si>
    <t>- на организацию и осуществление деятельности по опеке и попечительству</t>
  </si>
  <si>
    <t>Прочие субсидии бюджетам городских округов</t>
  </si>
  <si>
    <t>- на комплектование, учет, использование и хранение архивных документов, отнесенных к государственной собственности Челябинской области</t>
  </si>
  <si>
    <t>- муниципальных районов (городских округов)</t>
  </si>
  <si>
    <t>- поселений</t>
  </si>
  <si>
    <t>- на ежемесячную денежную выплату на оплату жилья и коммунальных услуг многодетной семье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</si>
  <si>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</si>
  <si>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- на 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</si>
  <si>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- на выплату областного единовременного пособия при рождении ребенка</t>
  </si>
  <si>
    <t>-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</si>
  <si>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- на реализацию переданных государственных полномочий в области охраны труда</t>
  </si>
  <si>
    <t>Субсидии бюджетам бюджетной системы Российской Федерации (межбюджетные субсидии)</t>
  </si>
  <si>
    <t>- на предоставление мер социальной поддержки в соответствии с Законом Челябинской области «О дополнительных мерах социальной поддержки детей погибших участников Великой Отечественной войны и приравненных к ним лиц» (ежемесячные денежные выплаты и возмещение расходов, связанных с проездом к местам захоронения)</t>
  </si>
  <si>
    <t xml:space="preserve"> - на организацию и проведение мероприятий с детьми и молодежью</t>
  </si>
  <si>
    <t xml:space="preserve"> - на 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</si>
  <si>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- на  выплату пособия на ребенка</t>
  </si>
  <si>
    <t>000 2 02 30027 04 0000 150</t>
  </si>
  <si>
    <t>000 2 02 30029 04 0000 150</t>
  </si>
  <si>
    <t>000 2 02 35082 04 0000 150</t>
  </si>
  <si>
    <t>000 2 02 35220 04 0000 150</t>
  </si>
  <si>
    <t>000 2 02 35250 04 0000 150</t>
  </si>
  <si>
    <t>000 2 02 30000 00 0000 150</t>
  </si>
  <si>
    <t>000 2 02 30013 04 0000 150</t>
  </si>
  <si>
    <t>000 2 02 30022 04 0000 150</t>
  </si>
  <si>
    <t>000 2 02 30024 04 0000 150</t>
  </si>
  <si>
    <t>000 2 02 15000 00 0000 150</t>
  </si>
  <si>
    <t>000 2 02 15001 04 0000 150</t>
  </si>
  <si>
    <t>000 2 02 15010 04 0000 150</t>
  </si>
  <si>
    <t>000 2 02 20000 00 0000 150</t>
  </si>
  <si>
    <t>000 2 02 29999 04 0000 150</t>
  </si>
  <si>
    <t xml:space="preserve"> - на  оборудование пунктов проведения экзаменов государственной итоговой аттестации по образовательным программам среднего общего образования </t>
  </si>
  <si>
    <t>Дотации бюджетам городских округов на выравнивание  бюджетной обеспеченности из бюджета субъекта Российской Федерации</t>
  </si>
  <si>
    <t>- на организацию работы органов управления социальной защиты населения муниципальных образований</t>
  </si>
  <si>
    <t>- на оплату услуг специалистов по организации физкультурно - оздоровительной и спортивно - массовой работы с лицами с ограниченными возможностями здоровья</t>
  </si>
  <si>
    <t xml:space="preserve"> - на капитальный ремонт, ремонт и содержание автомобильных дорог общего пользования местного значения</t>
  </si>
  <si>
    <t>- на обеспечение дополнительных мер социальной поддержки отдельных категорий граждан в Челябинской области (компенсационные выплаты за пользование услугам связи)</t>
  </si>
  <si>
    <t>- на реализацию переданных государственных полномочий по компенсации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</si>
  <si>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- на обеспечение мер социальной поддержки граждан, имеющих звание "Ветеран труда Челябинской области" (ежемесячная денежная выплата)</t>
  </si>
  <si>
    <t>- на осуществление органами местного самоуправления городских округов и муниципальных районов государственных полномочий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правонарушениях, а также на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</si>
  <si>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>- на реализацию переданных государственных полномочий на организации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</si>
  <si>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-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</si>
  <si>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</si>
  <si>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- на обеспечение мер социальной поддержки ветеранов труда и тружеников тыла (ежемесячная денежная выплата)</t>
  </si>
  <si>
    <t>Субсидии бюджетам городских округов на реализацию программ формирования современной городской среды</t>
  </si>
  <si>
    <t>- на организацию отдыха детей в каникулярное время</t>
  </si>
  <si>
    <t>000 2 02 35120 04 0000 150</t>
  </si>
  <si>
    <t>000 2 02 15009 04 0000 150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</si>
  <si>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</si>
  <si>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 xml:space="preserve"> - на оплату услуг специалистов по организации физкультурно-оздоровительной и спортивно-массовой работы с 
населением старшего поколения
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</si>
  <si>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</si>
  <si>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</si>
  <si>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- на оплату услуг специалистов по организации физкультурно- оздоровительной и спортивно-массовой работы с детьми и молодежью в возрасте от 6 до 18 лет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</si>
  <si>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</si>
  <si>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</si>
  <si>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- на реализацию переданных государственных полномочий по назначению государственной социальной помощи, в том числе на основании социального контракта</t>
  </si>
  <si>
    <t>-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</si>
  <si>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-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 и обеспечение дополнительного образования детей в муниципальных общеобразовательных организациях</t>
  </si>
  <si>
    <t>- на 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</si>
  <si>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к решению Собрания</t>
  </si>
  <si>
    <t>депутатов города Снежинска</t>
  </si>
  <si>
    <t>000  2 02 35462 04 0000 150</t>
  </si>
  <si>
    <t>000 2 02 25555 04 0000 150</t>
  </si>
  <si>
    <t xml:space="preserve">                                         (руб.)</t>
  </si>
  <si>
    <t>Сумма</t>
  </si>
  <si>
    <t>Объем  межбюджетных  трансфертов, получаемых из других бюджетов бюджетной системы Российской Федерации на 2022 год</t>
  </si>
  <si>
    <t xml:space="preserve"> - на строительство, модернизацию, реконструкцию и капитальный ремонт объектов систем водоснабжения, водоотведения и очистки сточных вод, а также очистных сооружений канализации </t>
  </si>
  <si>
    <t xml:space="preserve"> - на софинансирование мероприятий по проведению строительно-монтажных и проектно-изыскательских работ на объектах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 </t>
  </si>
  <si>
    <t xml:space="preserve"> - на бюджетам на проведение капитального ремонта зданий и сооружений муниципальных организаций дошкольного образования </t>
  </si>
  <si>
    <t xml:space="preserve"> - на 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 </t>
  </si>
  <si>
    <t xml:space="preserve"> - на проведение капитального ремонта зданий и сооружений муниципальных организаций отдыха и оздоровления детей</t>
  </si>
  <si>
    <t xml:space="preserve"> - на 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 </t>
  </si>
  <si>
    <t xml:space="preserve"> -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</si>
  <si>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 - на проведение ремонтных работ по замене оконных блоков в муниципальных общеобразовательных организациях</t>
  </si>
  <si>
    <t xml:space="preserve"> - на строительство, ремонт, реконструкцию и оснащение спортивных объектов, универсальных спортивных площадок, лыжероллерных трасс и троп здоровья в местах массового отдыха населения </t>
  </si>
  <si>
    <t xml:space="preserve"> - на приобретение спортивного инвентаря и оборудования для физкультурно-спортивных организаций</t>
  </si>
  <si>
    <t xml:space="preserve"> - на оплату услуг специалистов по организации физкультурно-оздоровительной и спортивно-массовой работы с населением, занятым в экономике</t>
  </si>
  <si>
    <t xml:space="preserve"> - на проведение ремонтных работ, противопожарных и энергосберегающих мероприятий в зданиях муниципальных учреждений дополнительного образования в сфере культуры и искусства</t>
  </si>
  <si>
    <t xml:space="preserve"> - на реализацию инициативных проектов</t>
  </si>
  <si>
    <t xml:space="preserve"> - на организацию регулярных перевозок пассажиров и багажа автомобильным транспортом по муниципальным маршрутам регулярных перевозок по регулируемым тарифам </t>
  </si>
  <si>
    <t xml:space="preserve"> - на организацию профильных смен для детей, состоящих на профилактическом учете</t>
  </si>
  <si>
    <t xml:space="preserve"> - на обеспечение образовательных организаций 1,2 категории квалифицированной охраной</t>
  </si>
  <si>
    <t xml:space="preserve"> - на техническое оснащение муниципальных музеев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</si>
  <si>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</si>
  <si>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000 2 02 35930 04 0000 150</t>
  </si>
  <si>
    <t>000 2 02 40000 00 0000 150</t>
  </si>
  <si>
    <t>000 2 02 45303 04 0000 150</t>
  </si>
  <si>
    <t>000 2 02 45454 04 0000 150</t>
  </si>
  <si>
    <t>Межбюджетные трансферты, передаваемые бюджетам городских округов на создание модельных муниципальных библиотек</t>
  </si>
  <si>
    <t>000 2 02 49999 04 0000 150</t>
  </si>
  <si>
    <t>Прочие межбюджетные трансферты, передаваемые бюджетам городских округов</t>
  </si>
  <si>
    <t>Приложение № 3</t>
  </si>
  <si>
    <t>Изменения</t>
  </si>
  <si>
    <t>- по назначению гражданам единовременной социальной выплаты на оплату приобретения внутридомового газового оборудования (возмещение расходов на приобретение такого оборудования) и оплату работ по его установке и формированию электронных реестров для зачисления денежных средств на счета физических лиц в кредитных организациях</t>
  </si>
  <si>
    <t xml:space="preserve"> -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</si>
  <si>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Проект 2022 года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</si>
  <si>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</si>
  <si>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</si>
  <si>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>000 2 02 25497 04 0000 150</t>
  </si>
  <si>
    <t>Субсидии бюджетам городских округов на реализацию мероприятий по обеспечению жильем молодых семей</t>
  </si>
  <si>
    <t>000 2 02 39999 04 0000 150</t>
  </si>
  <si>
    <t>Прочие субвенции бюджетам городских округов</t>
  </si>
  <si>
    <t xml:space="preserve"> от 20.01.2022 № 2                               </t>
  </si>
  <si>
    <t xml:space="preserve"> от 23.12.2021 № 170                              </t>
  </si>
  <si>
    <t>000 2 02 27112 04 0000 150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</si>
  <si>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</si>
  <si>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000 2 02 19999 04 0000 150</t>
  </si>
  <si>
    <t>Прочие дотации бюджетам городских округов</t>
  </si>
  <si>
    <t>000 2 02 15002 04 0000 150</t>
  </si>
  <si>
    <t>Дотации бюджетам городских округов на поддержку мер по обеспечению сбалансированности бюджетов</t>
  </si>
  <si>
    <t xml:space="preserve"> - на приобретение технических средств реабилитации для пунктов проката в муниципальных учреждениях социальной защиты населения</t>
  </si>
  <si>
    <t xml:space="preserve"> - на обеспечение контейнерным сбором образующихся в жилом фонде твердых коммунальных отходов</t>
  </si>
  <si>
    <t xml:space="preserve"> - на оказание поддержки садоводческим некоммерческим товариществам </t>
  </si>
  <si>
    <t xml:space="preserve"> - на обеспечение защиты информации, содержащейся в информационных системах, и проведение аттестации информационных систем в соответствии с требованиями защиты информации, осуществляемые в органах социальной защиты населения муниципальных образований Челябинской области</t>
  </si>
  <si>
    <t>000 2 02 00000 00 0000 000</t>
  </si>
  <si>
    <t>БЕЗВОЗМЕЗДНЫЕ ПОСТУПЛЕНИЯ ОТ ДРУГИХ БЮДЖЕТОВ БЮДЖЕТНОЙ СИСТЕМЫ РОССИЙСКОЙ ФЕДЕРАЦИИ</t>
  </si>
  <si>
    <t>000 2 02 25242 04 0000 150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</si>
  <si>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</si>
  <si>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 xml:space="preserve">                                         руб.</t>
  </si>
  <si>
    <t xml:space="preserve"> от 17.03.2022 № 30                                </t>
  </si>
  <si>
    <t>000 2 02 25491 04 0000 150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</si>
  <si>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</si>
  <si>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 - на компенсацию отдельным категориям граждан оплаты взноса на капитальный ремонт общего имущества в многоквартирном доме</t>
  </si>
  <si>
    <t>000 2 02 25590 04 0000 150</t>
  </si>
  <si>
    <t>Субсидии бюджетам городских округов на техническое оснащение муниципальных музеев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</si>
  <si>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</si>
  <si>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</si>
  <si>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</si>
  <si>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</si>
  <si>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</si>
  <si>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 xml:space="preserve"> - на обеспечение дополнительных мер социальной поддержки отдельных категорий граждан в Челябинской области (компенсация расходов на оплату жилых помещений и коммунальных услуг)</t>
  </si>
  <si>
    <t xml:space="preserve"> - на социальную поддержку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</si>
  <si>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 xml:space="preserve"> - на реализацию переданных государственных полномочий по социальному обслуживанию граждан</t>
  </si>
  <si>
    <t xml:space="preserve"> - на организацию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«О защите населения и территорий от чрезвычайных ситуаций природного и техногенного характера»</t>
  </si>
  <si>
    <t xml:space="preserve"> от 09.06.2022 № 60                               </t>
  </si>
  <si>
    <t>000 2 02 20041 04 0000 150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</si>
  <si>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</si>
  <si>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000 2 02 20077 04 0000 150</t>
  </si>
  <si>
    <t xml:space="preserve"> - на создание и развитие молодежных пространств</t>
  </si>
  <si>
    <t xml:space="preserve"> от 04.08.2022 № 75                               </t>
  </si>
  <si>
    <t xml:space="preserve"> - на поощрение муниципальных управленческих команд в Челябинской области</t>
  </si>
  <si>
    <t xml:space="preserve"> - на проведение областных конкурсов в сфере культуры и кинематографии среди муниципальных учреждений культуры</t>
  </si>
  <si>
    <t xml:space="preserve"> - на мероприятия по охране окружающей среды, включая проектно - изыскательские работы</t>
  </si>
  <si>
    <t xml:space="preserve"> - на реализацию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</t>
  </si>
  <si>
    <t xml:space="preserve"> от 20.10.2022 № 100                               </t>
  </si>
  <si>
    <t>Субсидии бюджетам городских округов на закупку контейнеров для раздельного накопления твердых коммунальных отходов</t>
  </si>
  <si>
    <t>000 2 02 25269 04 0000 150</t>
  </si>
  <si>
    <t xml:space="preserve"> - на обеспечение бесплатным двухразовым горячим питанием обучающихся по образовательным программам основного общего, среднего общего образования в муниципальных образовательных организациях, расположенных на территории Челябинской области, один из родителей которых является военнослужащим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</si>
  <si>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</si>
  <si>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Иные межбюджетные трансферты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</si>
  <si>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</si>
  <si>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000 2 02 45179 04 0000 150</t>
  </si>
  <si>
    <t xml:space="preserve"> - на оснащение современным оборудованием образовательных организаций, реализующих образовательные программы дошкольного образования, для получения детьми качественного образования </t>
  </si>
  <si>
    <t xml:space="preserve"> от 22.12.2022 г.  № 126  </t>
  </si>
  <si>
    <t>Приложение 3</t>
  </si>
  <si>
    <t>000 2 02 25519 04 0000 150</t>
  </si>
  <si>
    <t>Субсидии бюджетам городских округов на поддержку отрасли культуры</t>
  </si>
  <si>
    <t xml:space="preserve"> - на модернизацию библиотек в части комплектования книжных фондов библиотек муниципальных образований и государственных общедоступных библиотек</t>
  </si>
  <si>
    <t xml:space="preserve">от 29.12.2022 № 132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</si>
</sst>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0"/>
    <numFmt numFmtId="182" formatCode="#,##0.0"/>
    <numFmt numFmtId="183" formatCode="#,##0.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4" fillId="3" borderId="1" applyNumberFormat="0" applyAlignment="0" applyProtection="0"/>
    <xf numFmtId="0" fontId="15" fillId="9" borderId="2" applyNumberFormat="0" applyAlignment="0" applyProtection="0"/>
    <xf numFmtId="0" fontId="16" fillId="9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4" borderId="7" applyNumberFormat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8" fillId="7" borderId="0" applyNumberFormat="0" applyBorder="0" applyAlignment="0" applyProtection="0"/>
  </cellStyleXfs>
  <cellXfs count="32">
    <xf numFmtId="0" fontId="0" fillId="0" borderId="0" xfId="0" applyAlignment="1">
      <alignment/>
    </xf>
    <xf numFmtId="0" fontId="9" fillId="1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left" vertical="top" wrapText="1"/>
    </xf>
    <xf numFmtId="0" fontId="11" fillId="0" borderId="10" xfId="0" applyNumberFormat="1" applyFont="1" applyFill="1" applyBorder="1" applyAlignment="1">
      <alignment horizontal="left" vertical="top" wrapText="1"/>
    </xf>
    <xf numFmtId="0" fontId="11" fillId="0" borderId="10" xfId="0" applyNumberFormat="1" applyFont="1" applyFill="1" applyBorder="1" applyAlignment="1" quotePrefix="1">
      <alignment horizontal="left" vertical="top" wrapText="1"/>
    </xf>
    <xf numFmtId="49" fontId="11" fillId="0" borderId="10" xfId="0" applyNumberFormat="1" applyFont="1" applyFill="1" applyBorder="1" applyAlignment="1" quotePrefix="1">
      <alignment horizontal="left" vertical="top" wrapText="1"/>
    </xf>
    <xf numFmtId="0" fontId="11" fillId="0" borderId="10" xfId="0" applyFont="1" applyFill="1" applyBorder="1" applyAlignment="1" quotePrefix="1">
      <alignment vertical="center" wrapText="1"/>
    </xf>
    <xf numFmtId="0" fontId="11" fillId="0" borderId="10" xfId="0" applyNumberFormat="1" applyFont="1" applyFill="1" applyBorder="1" applyAlignment="1" quotePrefix="1">
      <alignment vertical="center" wrapText="1"/>
    </xf>
    <xf numFmtId="49" fontId="11" fillId="0" borderId="10" xfId="0" applyNumberFormat="1" applyFont="1" applyFill="1" applyBorder="1" applyAlignment="1" quotePrefix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NumberFormat="1" applyFont="1" applyFill="1" applyBorder="1" applyAlignment="1">
      <alignment horizontal="left" vertical="top" wrapText="1"/>
    </xf>
    <xf numFmtId="2" fontId="9" fillId="0" borderId="10" xfId="0" applyNumberFormat="1" applyFont="1" applyFill="1" applyBorder="1" applyAlignment="1">
      <alignment wrapText="1"/>
    </xf>
    <xf numFmtId="4" fontId="9" fillId="10" borderId="0" xfId="0" applyNumberFormat="1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0" fillId="0" borderId="0" xfId="0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7"/>
  <sheetViews>
    <sheetView tabSelected="1" view="pageBreakPreview" zoomScaleSheetLayoutView="100" zoomScalePageLayoutView="0" workbookViewId="0" topLeftCell="A1">
      <selection activeCell="T15" sqref="T15"/>
    </sheetView>
  </sheetViews>
  <sheetFormatPr defaultColWidth="8.875" defaultRowHeight="12.75"/>
  <cols>
    <col min="1" max="1" width="29.75390625" style="1" customWidth="1"/>
    <col min="2" max="2" width="59.00390625" style="2" customWidth="1"/>
    <col min="3" max="3" width="24.25390625" style="2" hidden="1" customWidth="1"/>
    <col min="4" max="4" width="16.75390625" style="2" hidden="1" customWidth="1"/>
    <col min="5" max="5" width="23.75390625" style="2" hidden="1" customWidth="1"/>
    <col min="6" max="6" width="16.75390625" style="2" hidden="1" customWidth="1"/>
    <col min="7" max="7" width="23.75390625" style="2" hidden="1" customWidth="1"/>
    <col min="8" max="8" width="16.75390625" style="2" hidden="1" customWidth="1"/>
    <col min="9" max="9" width="23.75390625" style="2" hidden="1" customWidth="1"/>
    <col min="10" max="10" width="16.75390625" style="2" hidden="1" customWidth="1"/>
    <col min="11" max="11" width="23.75390625" style="2" hidden="1" customWidth="1"/>
    <col min="12" max="12" width="16.75390625" style="2" hidden="1" customWidth="1"/>
    <col min="13" max="13" width="23.75390625" style="2" hidden="1" customWidth="1"/>
    <col min="14" max="14" width="16.75390625" style="2" hidden="1" customWidth="1"/>
    <col min="15" max="15" width="23.75390625" style="2" hidden="1" customWidth="1"/>
    <col min="16" max="16" width="16.75390625" style="2" hidden="1" customWidth="1"/>
    <col min="17" max="17" width="23.75390625" style="2" customWidth="1"/>
    <col min="18" max="18" width="11.375" style="1" bestFit="1" customWidth="1"/>
    <col min="19" max="19" width="8.875" style="1" customWidth="1"/>
    <col min="20" max="20" width="9.25390625" style="1" bestFit="1" customWidth="1"/>
    <col min="21" max="16384" width="8.875" style="1" customWidth="1"/>
  </cols>
  <sheetData>
    <row r="1" spans="3:17" s="2" customFormat="1" ht="12.75">
      <c r="C1" s="2" t="s">
        <v>96</v>
      </c>
      <c r="E1" s="2" t="s">
        <v>96</v>
      </c>
      <c r="G1" s="2" t="s">
        <v>96</v>
      </c>
      <c r="I1" s="2" t="s">
        <v>96</v>
      </c>
      <c r="K1" s="2" t="s">
        <v>96</v>
      </c>
      <c r="M1" s="2" t="s">
        <v>96</v>
      </c>
      <c r="O1" s="2" t="s">
        <v>159</v>
      </c>
      <c r="Q1" s="2" t="s">
        <v>159</v>
      </c>
    </row>
    <row r="2" spans="3:17" s="2" customFormat="1" ht="12.75">
      <c r="C2" s="2" t="s">
        <v>64</v>
      </c>
      <c r="E2" s="2" t="s">
        <v>64</v>
      </c>
      <c r="G2" s="2" t="s">
        <v>64</v>
      </c>
      <c r="I2" s="2" t="s">
        <v>64</v>
      </c>
      <c r="K2" s="2" t="s">
        <v>64</v>
      </c>
      <c r="M2" s="2" t="s">
        <v>64</v>
      </c>
      <c r="O2" s="2" t="s">
        <v>64</v>
      </c>
      <c r="Q2" s="2" t="s">
        <v>64</v>
      </c>
    </row>
    <row r="3" spans="3:17" s="2" customFormat="1" ht="12.75">
      <c r="C3" s="2" t="s">
        <v>65</v>
      </c>
      <c r="E3" s="2" t="s">
        <v>65</v>
      </c>
      <c r="G3" s="2" t="s">
        <v>65</v>
      </c>
      <c r="I3" s="2" t="s">
        <v>65</v>
      </c>
      <c r="K3" s="2" t="s">
        <v>65</v>
      </c>
      <c r="M3" s="2" t="s">
        <v>65</v>
      </c>
      <c r="O3" s="2" t="s">
        <v>65</v>
      </c>
      <c r="Q3" s="2" t="s">
        <v>65</v>
      </c>
    </row>
    <row r="4" spans="3:17" s="2" customFormat="1" ht="12.75">
      <c r="C4" s="2" t="s">
        <v>108</v>
      </c>
      <c r="E4" s="2" t="s">
        <v>107</v>
      </c>
      <c r="G4" s="2" t="s">
        <v>124</v>
      </c>
      <c r="I4" s="2" t="s">
        <v>139</v>
      </c>
      <c r="K4" s="2" t="s">
        <v>144</v>
      </c>
      <c r="M4" s="2" t="s">
        <v>149</v>
      </c>
      <c r="O4" s="2" t="s">
        <v>158</v>
      </c>
      <c r="Q4" s="2" t="s">
        <v>163</v>
      </c>
    </row>
    <row r="5" spans="1:17" s="2" customFormat="1" ht="36.75" customHeight="1">
      <c r="A5" s="30" t="s">
        <v>70</v>
      </c>
      <c r="B5" s="30"/>
      <c r="C5" s="30"/>
      <c r="D5" s="30"/>
      <c r="E5" s="30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s="2" customFormat="1" ht="12.75">
      <c r="A6" s="3"/>
      <c r="B6" s="4"/>
      <c r="C6" s="2" t="s">
        <v>68</v>
      </c>
      <c r="G6" s="2" t="s">
        <v>123</v>
      </c>
      <c r="I6" s="2" t="s">
        <v>123</v>
      </c>
      <c r="K6" s="2" t="s">
        <v>123</v>
      </c>
      <c r="M6" s="2" t="s">
        <v>123</v>
      </c>
      <c r="O6" s="2" t="s">
        <v>123</v>
      </c>
      <c r="Q6" s="2" t="s">
        <v>123</v>
      </c>
    </row>
    <row r="7" spans="1:17" ht="25.5" customHeight="1">
      <c r="A7" s="28" t="s">
        <v>2</v>
      </c>
      <c r="B7" s="29" t="s">
        <v>4</v>
      </c>
      <c r="C7" s="28" t="s">
        <v>100</v>
      </c>
      <c r="D7" s="28" t="s">
        <v>97</v>
      </c>
      <c r="E7" s="28" t="s">
        <v>69</v>
      </c>
      <c r="F7" s="28" t="s">
        <v>97</v>
      </c>
      <c r="G7" s="28" t="s">
        <v>69</v>
      </c>
      <c r="H7" s="28" t="s">
        <v>97</v>
      </c>
      <c r="I7" s="28" t="s">
        <v>69</v>
      </c>
      <c r="J7" s="28" t="s">
        <v>97</v>
      </c>
      <c r="K7" s="28" t="s">
        <v>69</v>
      </c>
      <c r="L7" s="28" t="s">
        <v>97</v>
      </c>
      <c r="M7" s="28" t="s">
        <v>69</v>
      </c>
      <c r="N7" s="28" t="s">
        <v>97</v>
      </c>
      <c r="O7" s="28" t="s">
        <v>69</v>
      </c>
      <c r="P7" s="28" t="s">
        <v>97</v>
      </c>
      <c r="Q7" s="28" t="s">
        <v>69</v>
      </c>
    </row>
    <row r="8" spans="1:17" ht="54" customHeight="1">
      <c r="A8" s="28"/>
      <c r="B8" s="29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17" ht="15.75" customHeight="1">
      <c r="A9" s="5">
        <v>1</v>
      </c>
      <c r="B9" s="5">
        <v>2</v>
      </c>
      <c r="C9" s="5">
        <v>3</v>
      </c>
      <c r="D9" s="5">
        <v>3</v>
      </c>
      <c r="E9" s="5">
        <v>3</v>
      </c>
      <c r="F9" s="5">
        <v>3</v>
      </c>
      <c r="G9" s="5">
        <v>3</v>
      </c>
      <c r="H9" s="5">
        <v>3</v>
      </c>
      <c r="I9" s="5">
        <v>3</v>
      </c>
      <c r="J9" s="5">
        <v>3</v>
      </c>
      <c r="K9" s="5">
        <v>3</v>
      </c>
      <c r="L9" s="5">
        <v>3</v>
      </c>
      <c r="M9" s="5">
        <v>3</v>
      </c>
      <c r="N9" s="5">
        <v>3</v>
      </c>
      <c r="O9" s="5">
        <v>3</v>
      </c>
      <c r="P9" s="5">
        <v>3</v>
      </c>
      <c r="Q9" s="5">
        <v>3</v>
      </c>
    </row>
    <row r="10" spans="1:17" ht="25.5">
      <c r="A10" s="6" t="s">
        <v>119</v>
      </c>
      <c r="B10" s="7" t="s">
        <v>120</v>
      </c>
      <c r="C10" s="8">
        <f>C11+C19+C63+C106</f>
        <v>2106538600</v>
      </c>
      <c r="D10" s="8">
        <f>D11+D19+D63+D106</f>
        <v>50300500</v>
      </c>
      <c r="E10" s="8">
        <f>C10+D10</f>
        <v>2156839100</v>
      </c>
      <c r="F10" s="8">
        <f aca="true" t="shared" si="0" ref="F10:O10">F11+F19+F63+F106</f>
        <v>210170952.37</v>
      </c>
      <c r="G10" s="8">
        <f t="shared" si="0"/>
        <v>2367010052.37</v>
      </c>
      <c r="H10" s="8">
        <f t="shared" si="0"/>
        <v>14192032.65</v>
      </c>
      <c r="I10" s="8">
        <f t="shared" si="0"/>
        <v>2381202085.02</v>
      </c>
      <c r="J10" s="8">
        <f t="shared" si="0"/>
        <v>3000000</v>
      </c>
      <c r="K10" s="8">
        <f t="shared" si="0"/>
        <v>2384202085.02</v>
      </c>
      <c r="L10" s="8">
        <f t="shared" si="0"/>
        <v>1776961.9199999943</v>
      </c>
      <c r="M10" s="8">
        <f>M11+M19+M63+M106</f>
        <v>2386291546.94</v>
      </c>
      <c r="N10" s="8">
        <f>N11+N19+N63+N106</f>
        <v>128216030.17</v>
      </c>
      <c r="O10" s="8">
        <f t="shared" si="0"/>
        <v>2514507577.1099997</v>
      </c>
      <c r="P10" s="8">
        <f>P11+P19+P63+P106</f>
        <v>14910000</v>
      </c>
      <c r="Q10" s="8">
        <f>Q11+Q19+Q63+Q106</f>
        <v>2529417577.1099997</v>
      </c>
    </row>
    <row r="11" spans="1:18" ht="25.5">
      <c r="A11" s="9" t="s">
        <v>31</v>
      </c>
      <c r="B11" s="10" t="s">
        <v>3</v>
      </c>
      <c r="C11" s="8">
        <f>C12+C16+C17+C18+C15</f>
        <v>779343800</v>
      </c>
      <c r="D11" s="8">
        <f>D12+D16+D17</f>
        <v>0</v>
      </c>
      <c r="E11" s="8">
        <f>C11+D11</f>
        <v>779343800</v>
      </c>
      <c r="F11" s="8">
        <f>F12+F16+F17+F18+F15</f>
        <v>207467952.37</v>
      </c>
      <c r="G11" s="8">
        <f>E11+F11</f>
        <v>986811752.37</v>
      </c>
      <c r="H11" s="8">
        <f>H12+H16+H17+H18+H15</f>
        <v>13557612.65</v>
      </c>
      <c r="I11" s="8">
        <f>G11+H11</f>
        <v>1000369365.02</v>
      </c>
      <c r="J11" s="8">
        <f>J12+J16+J17+J18+J15</f>
        <v>2000000</v>
      </c>
      <c r="K11" s="8">
        <f>I11+J11</f>
        <v>1002369365.02</v>
      </c>
      <c r="L11" s="8">
        <f>L12+L16+L17+L18+L15</f>
        <v>39815592.41</v>
      </c>
      <c r="M11" s="8">
        <f>K11+L11</f>
        <v>1042184957.43</v>
      </c>
      <c r="N11" s="8">
        <f>N12+N15+N16+N17+N18</f>
        <v>33263400.17</v>
      </c>
      <c r="O11" s="8">
        <f>M11+N11</f>
        <v>1075448357.6</v>
      </c>
      <c r="P11" s="8">
        <f>P12+P15+P16+P17+P18</f>
        <v>14318300</v>
      </c>
      <c r="Q11" s="8">
        <f aca="true" t="shared" si="1" ref="Q11:Q18">O11+P11</f>
        <v>1089766657.6</v>
      </c>
      <c r="R11" s="27"/>
    </row>
    <row r="12" spans="1:20" ht="25.5">
      <c r="A12" s="9" t="s">
        <v>32</v>
      </c>
      <c r="B12" s="11" t="s">
        <v>37</v>
      </c>
      <c r="C12" s="12">
        <f>C13+C14</f>
        <v>57918000</v>
      </c>
      <c r="D12" s="12">
        <f>D13+D14</f>
        <v>0</v>
      </c>
      <c r="E12" s="12">
        <f aca="true" t="shared" si="2" ref="E12:E88">C12+D12</f>
        <v>57918000</v>
      </c>
      <c r="F12" s="12">
        <f>F13+F14</f>
        <v>0</v>
      </c>
      <c r="G12" s="12">
        <f aca="true" t="shared" si="3" ref="G12:G24">E12+F12</f>
        <v>57918000</v>
      </c>
      <c r="H12" s="12">
        <f>H13+H14</f>
        <v>0</v>
      </c>
      <c r="I12" s="12">
        <f aca="true" t="shared" si="4" ref="I12:I25">G12+H12</f>
        <v>57918000</v>
      </c>
      <c r="J12" s="12">
        <f>J13+J14</f>
        <v>0</v>
      </c>
      <c r="K12" s="12">
        <f aca="true" t="shared" si="5" ref="K12:K18">I12+J12</f>
        <v>57918000</v>
      </c>
      <c r="L12" s="12">
        <f>L13+L14</f>
        <v>0</v>
      </c>
      <c r="M12" s="12">
        <f aca="true" t="shared" si="6" ref="M12:O30">K12+L12</f>
        <v>57918000</v>
      </c>
      <c r="N12" s="12">
        <f>N13+N14</f>
        <v>0</v>
      </c>
      <c r="O12" s="12">
        <f>M12+N12</f>
        <v>57918000</v>
      </c>
      <c r="P12" s="12">
        <f>P13+P14</f>
        <v>0</v>
      </c>
      <c r="Q12" s="12">
        <f t="shared" si="1"/>
        <v>57918000</v>
      </c>
      <c r="R12" s="27"/>
      <c r="T12" s="27"/>
    </row>
    <row r="13" spans="1:20" ht="12.75">
      <c r="A13" s="9"/>
      <c r="B13" s="13" t="s">
        <v>9</v>
      </c>
      <c r="C13" s="12">
        <v>57918000</v>
      </c>
      <c r="D13" s="12"/>
      <c r="E13" s="12">
        <f t="shared" si="2"/>
        <v>57918000</v>
      </c>
      <c r="F13" s="12"/>
      <c r="G13" s="12">
        <f t="shared" si="3"/>
        <v>57918000</v>
      </c>
      <c r="H13" s="12"/>
      <c r="I13" s="12">
        <f t="shared" si="4"/>
        <v>57918000</v>
      </c>
      <c r="J13" s="12"/>
      <c r="K13" s="12">
        <f t="shared" si="5"/>
        <v>57918000</v>
      </c>
      <c r="L13" s="12"/>
      <c r="M13" s="12">
        <f t="shared" si="6"/>
        <v>57918000</v>
      </c>
      <c r="N13" s="12"/>
      <c r="O13" s="12">
        <f t="shared" si="6"/>
        <v>57918000</v>
      </c>
      <c r="P13" s="12"/>
      <c r="Q13" s="12">
        <f t="shared" si="1"/>
        <v>57918000</v>
      </c>
      <c r="T13" s="27"/>
    </row>
    <row r="14" spans="1:17" ht="12.75">
      <c r="A14" s="9"/>
      <c r="B14" s="13" t="s">
        <v>10</v>
      </c>
      <c r="C14" s="12">
        <v>0</v>
      </c>
      <c r="D14" s="12">
        <v>0</v>
      </c>
      <c r="E14" s="12">
        <f t="shared" si="2"/>
        <v>0</v>
      </c>
      <c r="F14" s="12">
        <v>0</v>
      </c>
      <c r="G14" s="12">
        <f t="shared" si="3"/>
        <v>0</v>
      </c>
      <c r="H14" s="12">
        <v>0</v>
      </c>
      <c r="I14" s="12">
        <f t="shared" si="4"/>
        <v>0</v>
      </c>
      <c r="J14" s="12">
        <v>0</v>
      </c>
      <c r="K14" s="12">
        <f t="shared" si="5"/>
        <v>0</v>
      </c>
      <c r="L14" s="12">
        <v>0</v>
      </c>
      <c r="M14" s="12">
        <f t="shared" si="6"/>
        <v>0</v>
      </c>
      <c r="N14" s="12">
        <v>0</v>
      </c>
      <c r="O14" s="12">
        <f t="shared" si="6"/>
        <v>0</v>
      </c>
      <c r="P14" s="12"/>
      <c r="Q14" s="12">
        <f t="shared" si="1"/>
        <v>0</v>
      </c>
    </row>
    <row r="15" spans="1:17" ht="25.5">
      <c r="A15" s="9" t="s">
        <v>113</v>
      </c>
      <c r="B15" s="11" t="s">
        <v>114</v>
      </c>
      <c r="C15" s="12">
        <v>0</v>
      </c>
      <c r="D15" s="12"/>
      <c r="E15" s="12">
        <f t="shared" si="2"/>
        <v>0</v>
      </c>
      <c r="F15" s="12">
        <f>36600000+170000000</f>
        <v>206600000</v>
      </c>
      <c r="G15" s="12">
        <f t="shared" si="3"/>
        <v>206600000</v>
      </c>
      <c r="H15" s="12">
        <f>12043200+591600</f>
        <v>12634800</v>
      </c>
      <c r="I15" s="12">
        <f t="shared" si="4"/>
        <v>219234800</v>
      </c>
      <c r="J15" s="12">
        <v>2000000</v>
      </c>
      <c r="K15" s="12">
        <f t="shared" si="5"/>
        <v>221234800</v>
      </c>
      <c r="L15" s="12">
        <v>38829100</v>
      </c>
      <c r="M15" s="12">
        <f t="shared" si="6"/>
        <v>260063900</v>
      </c>
      <c r="N15" s="12">
        <f>20129960+12043200</f>
        <v>32173160</v>
      </c>
      <c r="O15" s="12">
        <f>M15+N15</f>
        <v>292237060</v>
      </c>
      <c r="P15" s="12">
        <v>14318300</v>
      </c>
      <c r="Q15" s="12">
        <f t="shared" si="1"/>
        <v>306555360</v>
      </c>
    </row>
    <row r="16" spans="1:17" ht="38.25">
      <c r="A16" s="9" t="s">
        <v>52</v>
      </c>
      <c r="B16" s="13" t="s">
        <v>53</v>
      </c>
      <c r="C16" s="12">
        <v>167607800</v>
      </c>
      <c r="D16" s="12"/>
      <c r="E16" s="12">
        <f t="shared" si="2"/>
        <v>167607800</v>
      </c>
      <c r="F16" s="12"/>
      <c r="G16" s="12">
        <f t="shared" si="3"/>
        <v>167607800</v>
      </c>
      <c r="H16" s="12"/>
      <c r="I16" s="12">
        <f t="shared" si="4"/>
        <v>167607800</v>
      </c>
      <c r="J16" s="12"/>
      <c r="K16" s="12">
        <f t="shared" si="5"/>
        <v>167607800</v>
      </c>
      <c r="L16" s="12"/>
      <c r="M16" s="12">
        <f t="shared" si="6"/>
        <v>167607800</v>
      </c>
      <c r="N16" s="12"/>
      <c r="O16" s="12">
        <f t="shared" si="6"/>
        <v>167607800</v>
      </c>
      <c r="P16" s="12"/>
      <c r="Q16" s="12">
        <f t="shared" si="1"/>
        <v>167607800</v>
      </c>
    </row>
    <row r="17" spans="1:17" ht="38.25">
      <c r="A17" s="9" t="s">
        <v>33</v>
      </c>
      <c r="B17" s="13" t="s">
        <v>12</v>
      </c>
      <c r="C17" s="12">
        <v>553818000</v>
      </c>
      <c r="D17" s="12">
        <v>0</v>
      </c>
      <c r="E17" s="12">
        <f t="shared" si="2"/>
        <v>553818000</v>
      </c>
      <c r="F17" s="12"/>
      <c r="G17" s="12">
        <f t="shared" si="3"/>
        <v>553818000</v>
      </c>
      <c r="H17" s="12"/>
      <c r="I17" s="12">
        <f t="shared" si="4"/>
        <v>553818000</v>
      </c>
      <c r="J17" s="12"/>
      <c r="K17" s="12">
        <f t="shared" si="5"/>
        <v>553818000</v>
      </c>
      <c r="L17" s="12"/>
      <c r="M17" s="12">
        <f t="shared" si="6"/>
        <v>553818000</v>
      </c>
      <c r="N17" s="12"/>
      <c r="O17" s="12">
        <f t="shared" si="6"/>
        <v>553818000</v>
      </c>
      <c r="P17" s="12"/>
      <c r="Q17" s="12">
        <f t="shared" si="1"/>
        <v>553818000</v>
      </c>
    </row>
    <row r="18" spans="1:17" ht="12.75">
      <c r="A18" s="9" t="s">
        <v>111</v>
      </c>
      <c r="B18" s="13" t="s">
        <v>112</v>
      </c>
      <c r="C18" s="12">
        <v>0</v>
      </c>
      <c r="D18" s="12"/>
      <c r="E18" s="12">
        <v>0</v>
      </c>
      <c r="F18" s="12">
        <v>867952.37</v>
      </c>
      <c r="G18" s="12">
        <f t="shared" si="3"/>
        <v>867952.37</v>
      </c>
      <c r="H18" s="12">
        <v>922812.65</v>
      </c>
      <c r="I18" s="12">
        <f t="shared" si="4"/>
        <v>1790765.02</v>
      </c>
      <c r="J18" s="12"/>
      <c r="K18" s="12">
        <f t="shared" si="5"/>
        <v>1790765.02</v>
      </c>
      <c r="L18" s="12">
        <v>986492.41</v>
      </c>
      <c r="M18" s="12">
        <f t="shared" si="6"/>
        <v>2777257.43</v>
      </c>
      <c r="N18" s="12">
        <v>1090240.17</v>
      </c>
      <c r="O18" s="12">
        <f>M18+N18</f>
        <v>3867497.6</v>
      </c>
      <c r="P18" s="12"/>
      <c r="Q18" s="12">
        <f t="shared" si="1"/>
        <v>3867497.6</v>
      </c>
    </row>
    <row r="19" spans="1:17" ht="25.5">
      <c r="A19" s="6" t="s">
        <v>34</v>
      </c>
      <c r="B19" s="14" t="s">
        <v>17</v>
      </c>
      <c r="C19" s="8">
        <f>SUM(C20:C31)</f>
        <v>266235000</v>
      </c>
      <c r="D19" s="8">
        <f>SUM(D20:D31)</f>
        <v>3414900</v>
      </c>
      <c r="E19" s="8">
        <f t="shared" si="2"/>
        <v>269649900</v>
      </c>
      <c r="F19" s="8">
        <f>SUM(F20:F31)</f>
        <v>-3755900</v>
      </c>
      <c r="G19" s="8">
        <f t="shared" si="3"/>
        <v>265894000</v>
      </c>
      <c r="H19" s="8">
        <f>SUM(H20:H31)</f>
        <v>-71000</v>
      </c>
      <c r="I19" s="8">
        <f>G19+H19</f>
        <v>265823000</v>
      </c>
      <c r="J19" s="8">
        <f>SUM(J20:J31)</f>
        <v>0</v>
      </c>
      <c r="K19" s="8">
        <f aca="true" t="shared" si="7" ref="K19:K30">I19+J19</f>
        <v>265823000</v>
      </c>
      <c r="L19" s="8">
        <f aca="true" t="shared" si="8" ref="L19:Q19">SUM(L20:L31)</f>
        <v>-31417314.490000002</v>
      </c>
      <c r="M19" s="8">
        <f t="shared" si="8"/>
        <v>234718185.51</v>
      </c>
      <c r="N19" s="8">
        <f t="shared" si="8"/>
        <v>-1326510</v>
      </c>
      <c r="O19" s="8">
        <f t="shared" si="8"/>
        <v>233391675.51</v>
      </c>
      <c r="P19" s="8">
        <f t="shared" si="8"/>
        <v>1211400</v>
      </c>
      <c r="Q19" s="8">
        <f t="shared" si="8"/>
        <v>234603075.51</v>
      </c>
    </row>
    <row r="20" spans="1:17" ht="51">
      <c r="A20" s="9" t="s">
        <v>140</v>
      </c>
      <c r="B20" s="13" t="s">
        <v>141</v>
      </c>
      <c r="C20" s="12">
        <v>0</v>
      </c>
      <c r="D20" s="12"/>
      <c r="E20" s="12">
        <v>0</v>
      </c>
      <c r="F20" s="12"/>
      <c r="G20" s="12">
        <v>0</v>
      </c>
      <c r="H20" s="8"/>
      <c r="I20" s="12">
        <v>0</v>
      </c>
      <c r="J20" s="12">
        <v>29463900</v>
      </c>
      <c r="K20" s="12">
        <f t="shared" si="7"/>
        <v>29463900</v>
      </c>
      <c r="L20" s="12"/>
      <c r="M20" s="12">
        <f t="shared" si="6"/>
        <v>29463900</v>
      </c>
      <c r="N20" s="12"/>
      <c r="O20" s="12">
        <f t="shared" si="6"/>
        <v>29463900</v>
      </c>
      <c r="P20" s="12"/>
      <c r="Q20" s="12">
        <f aca="true" t="shared" si="9" ref="Q20:Q30">O20+P20</f>
        <v>29463900</v>
      </c>
    </row>
    <row r="21" spans="1:17" ht="25.5">
      <c r="A21" s="9" t="s">
        <v>142</v>
      </c>
      <c r="B21" s="13" t="s">
        <v>110</v>
      </c>
      <c r="C21" s="12">
        <v>0</v>
      </c>
      <c r="D21" s="12"/>
      <c r="E21" s="12">
        <v>0</v>
      </c>
      <c r="F21" s="12"/>
      <c r="G21" s="12">
        <v>0</v>
      </c>
      <c r="H21" s="8"/>
      <c r="I21" s="12">
        <v>0</v>
      </c>
      <c r="J21" s="12">
        <v>41800000</v>
      </c>
      <c r="K21" s="12">
        <f t="shared" si="7"/>
        <v>41800000</v>
      </c>
      <c r="L21" s="12"/>
      <c r="M21" s="12">
        <f t="shared" si="6"/>
        <v>41800000</v>
      </c>
      <c r="N21" s="12">
        <v>-2216910</v>
      </c>
      <c r="O21" s="12">
        <f t="shared" si="6"/>
        <v>39583090</v>
      </c>
      <c r="P21" s="12"/>
      <c r="Q21" s="12">
        <f t="shared" si="9"/>
        <v>39583090</v>
      </c>
    </row>
    <row r="22" spans="1:17" ht="38.25" hidden="1">
      <c r="A22" s="9" t="s">
        <v>121</v>
      </c>
      <c r="B22" s="13" t="s">
        <v>122</v>
      </c>
      <c r="C22" s="12">
        <v>0</v>
      </c>
      <c r="D22" s="12"/>
      <c r="E22" s="12">
        <v>0</v>
      </c>
      <c r="F22" s="12">
        <v>164100</v>
      </c>
      <c r="G22" s="12">
        <f t="shared" si="3"/>
        <v>164100</v>
      </c>
      <c r="H22" s="12"/>
      <c r="I22" s="12">
        <f t="shared" si="4"/>
        <v>164100</v>
      </c>
      <c r="J22" s="12"/>
      <c r="K22" s="12">
        <f t="shared" si="7"/>
        <v>164100</v>
      </c>
      <c r="L22" s="12"/>
      <c r="M22" s="12">
        <f t="shared" si="6"/>
        <v>164100</v>
      </c>
      <c r="N22" s="12">
        <v>-164100</v>
      </c>
      <c r="O22" s="12">
        <f t="shared" si="6"/>
        <v>0</v>
      </c>
      <c r="P22" s="12"/>
      <c r="Q22" s="12">
        <f t="shared" si="9"/>
        <v>0</v>
      </c>
    </row>
    <row r="23" spans="1:17" ht="25.5">
      <c r="A23" s="9" t="s">
        <v>151</v>
      </c>
      <c r="B23" s="13" t="s">
        <v>150</v>
      </c>
      <c r="C23" s="12">
        <v>0</v>
      </c>
      <c r="D23" s="12"/>
      <c r="E23" s="12">
        <v>0</v>
      </c>
      <c r="F23" s="12"/>
      <c r="G23" s="12">
        <v>0</v>
      </c>
      <c r="H23" s="12"/>
      <c r="I23" s="12">
        <v>0</v>
      </c>
      <c r="J23" s="12"/>
      <c r="K23" s="12">
        <v>0</v>
      </c>
      <c r="L23" s="12"/>
      <c r="M23" s="12">
        <v>0</v>
      </c>
      <c r="N23" s="12">
        <f>737251.2+30718.8</f>
        <v>767970</v>
      </c>
      <c r="O23" s="12">
        <f t="shared" si="6"/>
        <v>767970</v>
      </c>
      <c r="P23" s="12"/>
      <c r="Q23" s="12">
        <f t="shared" si="9"/>
        <v>767970</v>
      </c>
    </row>
    <row r="24" spans="1:17" ht="51">
      <c r="A24" s="9" t="s">
        <v>55</v>
      </c>
      <c r="B24" s="13" t="s">
        <v>56</v>
      </c>
      <c r="C24" s="12">
        <v>27533100</v>
      </c>
      <c r="D24" s="12">
        <v>1249000</v>
      </c>
      <c r="E24" s="12">
        <f t="shared" si="2"/>
        <v>28782100</v>
      </c>
      <c r="F24" s="12"/>
      <c r="G24" s="12">
        <f t="shared" si="3"/>
        <v>28782100</v>
      </c>
      <c r="H24" s="12"/>
      <c r="I24" s="12">
        <f t="shared" si="4"/>
        <v>28782100</v>
      </c>
      <c r="J24" s="12"/>
      <c r="K24" s="12">
        <f t="shared" si="7"/>
        <v>28782100</v>
      </c>
      <c r="L24" s="12"/>
      <c r="M24" s="12">
        <f t="shared" si="6"/>
        <v>28782100</v>
      </c>
      <c r="N24" s="12"/>
      <c r="O24" s="12">
        <f t="shared" si="6"/>
        <v>28782100</v>
      </c>
      <c r="P24" s="12"/>
      <c r="Q24" s="12">
        <f t="shared" si="9"/>
        <v>28782100</v>
      </c>
    </row>
    <row r="25" spans="1:17" ht="38.25">
      <c r="A25" s="9" t="s">
        <v>125</v>
      </c>
      <c r="B25" s="13" t="s">
        <v>126</v>
      </c>
      <c r="C25" s="12">
        <v>0</v>
      </c>
      <c r="D25" s="12"/>
      <c r="E25" s="12">
        <v>0</v>
      </c>
      <c r="F25" s="12"/>
      <c r="G25" s="12">
        <v>0</v>
      </c>
      <c r="H25" s="12">
        <v>1594100</v>
      </c>
      <c r="I25" s="12">
        <f t="shared" si="4"/>
        <v>1594100</v>
      </c>
      <c r="J25" s="12"/>
      <c r="K25" s="12">
        <f t="shared" si="7"/>
        <v>1594100</v>
      </c>
      <c r="L25" s="12"/>
      <c r="M25" s="12">
        <f t="shared" si="6"/>
        <v>1594100</v>
      </c>
      <c r="N25" s="12"/>
      <c r="O25" s="12">
        <f t="shared" si="6"/>
        <v>1594100</v>
      </c>
      <c r="P25" s="12"/>
      <c r="Q25" s="12">
        <f t="shared" si="9"/>
        <v>1594100</v>
      </c>
    </row>
    <row r="26" spans="1:17" ht="25.5">
      <c r="A26" s="9" t="s">
        <v>103</v>
      </c>
      <c r="B26" s="13" t="s">
        <v>104</v>
      </c>
      <c r="C26" s="12">
        <v>0</v>
      </c>
      <c r="D26" s="12">
        <v>10222800</v>
      </c>
      <c r="E26" s="12">
        <f>C26+D26</f>
        <v>10222800</v>
      </c>
      <c r="F26" s="12"/>
      <c r="G26" s="12">
        <f>E26+F26</f>
        <v>10222800</v>
      </c>
      <c r="H26" s="12"/>
      <c r="I26" s="12">
        <f>G26+H26</f>
        <v>10222800</v>
      </c>
      <c r="J26" s="12"/>
      <c r="K26" s="12">
        <f t="shared" si="7"/>
        <v>10222800</v>
      </c>
      <c r="L26" s="12"/>
      <c r="M26" s="12">
        <f t="shared" si="6"/>
        <v>10222800</v>
      </c>
      <c r="N26" s="12"/>
      <c r="O26" s="12">
        <f t="shared" si="6"/>
        <v>10222800</v>
      </c>
      <c r="P26" s="12"/>
      <c r="Q26" s="12">
        <f t="shared" si="9"/>
        <v>10222800</v>
      </c>
    </row>
    <row r="27" spans="1:17" ht="25.5">
      <c r="A27" s="9" t="s">
        <v>160</v>
      </c>
      <c r="B27" s="13" t="s">
        <v>161</v>
      </c>
      <c r="C27" s="12">
        <v>0</v>
      </c>
      <c r="D27" s="12"/>
      <c r="E27" s="12">
        <v>0</v>
      </c>
      <c r="F27" s="12"/>
      <c r="G27" s="12">
        <v>0</v>
      </c>
      <c r="H27" s="12"/>
      <c r="I27" s="12">
        <v>0</v>
      </c>
      <c r="J27" s="12"/>
      <c r="K27" s="12">
        <v>0</v>
      </c>
      <c r="L27" s="12"/>
      <c r="M27" s="12">
        <v>0</v>
      </c>
      <c r="N27" s="12">
        <v>312500</v>
      </c>
      <c r="O27" s="12">
        <f t="shared" si="6"/>
        <v>312500</v>
      </c>
      <c r="P27" s="12"/>
      <c r="Q27" s="12">
        <f t="shared" si="9"/>
        <v>312500</v>
      </c>
    </row>
    <row r="28" spans="1:17" ht="25.5">
      <c r="A28" s="9" t="s">
        <v>67</v>
      </c>
      <c r="B28" s="13" t="s">
        <v>49</v>
      </c>
      <c r="C28" s="12">
        <v>18756400</v>
      </c>
      <c r="D28" s="12"/>
      <c r="E28" s="12">
        <f t="shared" si="2"/>
        <v>18756400</v>
      </c>
      <c r="F28" s="12"/>
      <c r="G28" s="12">
        <f>E28+F28</f>
        <v>18756400</v>
      </c>
      <c r="H28" s="12"/>
      <c r="I28" s="12">
        <f>G28+H28</f>
        <v>18756400</v>
      </c>
      <c r="J28" s="12"/>
      <c r="K28" s="12">
        <f t="shared" si="7"/>
        <v>18756400</v>
      </c>
      <c r="L28" s="12"/>
      <c r="M28" s="12">
        <f t="shared" si="6"/>
        <v>18756400</v>
      </c>
      <c r="N28" s="12"/>
      <c r="O28" s="12">
        <f t="shared" si="6"/>
        <v>18756400</v>
      </c>
      <c r="P28" s="12"/>
      <c r="Q28" s="12">
        <f t="shared" si="9"/>
        <v>18756400</v>
      </c>
    </row>
    <row r="29" spans="1:17" ht="25.5">
      <c r="A29" s="9" t="s">
        <v>128</v>
      </c>
      <c r="B29" s="13" t="s">
        <v>129</v>
      </c>
      <c r="C29" s="12"/>
      <c r="D29" s="12"/>
      <c r="E29" s="12"/>
      <c r="F29" s="12"/>
      <c r="G29" s="12">
        <v>0</v>
      </c>
      <c r="H29" s="12">
        <v>1160000</v>
      </c>
      <c r="I29" s="12">
        <f>G29+H29</f>
        <v>1160000</v>
      </c>
      <c r="J29" s="12"/>
      <c r="K29" s="12">
        <f t="shared" si="7"/>
        <v>1160000</v>
      </c>
      <c r="L29" s="12"/>
      <c r="M29" s="12">
        <f t="shared" si="6"/>
        <v>1160000</v>
      </c>
      <c r="N29" s="12"/>
      <c r="O29" s="12">
        <f t="shared" si="6"/>
        <v>1160000</v>
      </c>
      <c r="P29" s="12"/>
      <c r="Q29" s="12">
        <f t="shared" si="9"/>
        <v>1160000</v>
      </c>
    </row>
    <row r="30" spans="1:17" ht="25.5" hidden="1">
      <c r="A30" s="9" t="s">
        <v>109</v>
      </c>
      <c r="B30" s="13" t="s">
        <v>110</v>
      </c>
      <c r="C30" s="12">
        <v>0</v>
      </c>
      <c r="D30" s="12"/>
      <c r="E30" s="12">
        <f t="shared" si="2"/>
        <v>0</v>
      </c>
      <c r="F30" s="12">
        <v>60000000</v>
      </c>
      <c r="G30" s="12">
        <f>E30+F30</f>
        <v>60000000</v>
      </c>
      <c r="H30" s="12"/>
      <c r="I30" s="12">
        <f>G30+H30</f>
        <v>60000000</v>
      </c>
      <c r="J30" s="12"/>
      <c r="K30" s="12">
        <f t="shared" si="7"/>
        <v>60000000</v>
      </c>
      <c r="L30" s="12">
        <v>-60000000</v>
      </c>
      <c r="M30" s="12">
        <f t="shared" si="6"/>
        <v>0</v>
      </c>
      <c r="N30" s="12"/>
      <c r="O30" s="12">
        <f t="shared" si="6"/>
        <v>0</v>
      </c>
      <c r="P30" s="12"/>
      <c r="Q30" s="12">
        <f t="shared" si="9"/>
        <v>0</v>
      </c>
    </row>
    <row r="31" spans="1:17" ht="12.75">
      <c r="A31" s="9" t="s">
        <v>35</v>
      </c>
      <c r="B31" s="11" t="s">
        <v>7</v>
      </c>
      <c r="C31" s="12">
        <f aca="true" t="shared" si="10" ref="C31:J31">SUM(C32:C58)</f>
        <v>219945500</v>
      </c>
      <c r="D31" s="12">
        <f t="shared" si="10"/>
        <v>-8056900</v>
      </c>
      <c r="E31" s="12">
        <f t="shared" si="10"/>
        <v>211888600</v>
      </c>
      <c r="F31" s="12">
        <f t="shared" si="10"/>
        <v>-63920000</v>
      </c>
      <c r="G31" s="12">
        <f t="shared" si="10"/>
        <v>147968600</v>
      </c>
      <c r="H31" s="12">
        <f t="shared" si="10"/>
        <v>-2825100</v>
      </c>
      <c r="I31" s="12">
        <f t="shared" si="10"/>
        <v>145143500</v>
      </c>
      <c r="J31" s="12">
        <f t="shared" si="10"/>
        <v>-71263900</v>
      </c>
      <c r="K31" s="12">
        <f>SUM(K32:K61)</f>
        <v>73879600</v>
      </c>
      <c r="L31" s="12">
        <f>SUM(L32:L61)</f>
        <v>28582685.509999998</v>
      </c>
      <c r="M31" s="12">
        <f>SUM(M32:M62)</f>
        <v>102774785.51</v>
      </c>
      <c r="N31" s="12">
        <f>SUM(N32:N62)</f>
        <v>-25970</v>
      </c>
      <c r="O31" s="12">
        <f>SUM(O32:O62)</f>
        <v>102748815.51</v>
      </c>
      <c r="P31" s="12">
        <f>SUM(P32:P62)</f>
        <v>1211400</v>
      </c>
      <c r="Q31" s="12">
        <f>SUM(Q32:Q62)</f>
        <v>103960215.51</v>
      </c>
    </row>
    <row r="32" spans="1:17" ht="25.5">
      <c r="A32" s="9"/>
      <c r="B32" s="15" t="s">
        <v>38</v>
      </c>
      <c r="C32" s="12">
        <v>12941100</v>
      </c>
      <c r="D32" s="12">
        <v>575500</v>
      </c>
      <c r="E32" s="12">
        <f t="shared" si="2"/>
        <v>13516600</v>
      </c>
      <c r="F32" s="12"/>
      <c r="G32" s="12">
        <f aca="true" t="shared" si="11" ref="G32:G58">E32+F32</f>
        <v>13516600</v>
      </c>
      <c r="H32" s="12"/>
      <c r="I32" s="12">
        <f aca="true" t="shared" si="12" ref="I32:I58">G32+H32</f>
        <v>13516600</v>
      </c>
      <c r="J32" s="12"/>
      <c r="K32" s="12">
        <f aca="true" t="shared" si="13" ref="K32:K58">I32+J32</f>
        <v>13516600</v>
      </c>
      <c r="L32" s="12">
        <v>1362290</v>
      </c>
      <c r="M32" s="12">
        <f aca="true" t="shared" si="14" ref="M32:O62">K32+L32</f>
        <v>14878890</v>
      </c>
      <c r="N32" s="12">
        <v>58100</v>
      </c>
      <c r="O32" s="12">
        <f t="shared" si="14"/>
        <v>14936990</v>
      </c>
      <c r="P32" s="12">
        <v>1211400</v>
      </c>
      <c r="Q32" s="12">
        <f aca="true" t="shared" si="15" ref="Q32:Q62">O32+P32</f>
        <v>16148390</v>
      </c>
    </row>
    <row r="33" spans="1:17" ht="38.25">
      <c r="A33" s="9"/>
      <c r="B33" s="16" t="s">
        <v>57</v>
      </c>
      <c r="C33" s="12">
        <v>528300</v>
      </c>
      <c r="D33" s="12">
        <v>0</v>
      </c>
      <c r="E33" s="12">
        <f t="shared" si="2"/>
        <v>528300</v>
      </c>
      <c r="F33" s="12"/>
      <c r="G33" s="12">
        <f t="shared" si="11"/>
        <v>528300</v>
      </c>
      <c r="H33" s="12"/>
      <c r="I33" s="12">
        <f t="shared" si="12"/>
        <v>528300</v>
      </c>
      <c r="J33" s="12"/>
      <c r="K33" s="12">
        <f t="shared" si="13"/>
        <v>528300</v>
      </c>
      <c r="L33" s="12"/>
      <c r="M33" s="12">
        <f t="shared" si="14"/>
        <v>528300</v>
      </c>
      <c r="N33" s="12"/>
      <c r="O33" s="12">
        <f t="shared" si="14"/>
        <v>528300</v>
      </c>
      <c r="P33" s="12"/>
      <c r="Q33" s="12">
        <f t="shared" si="15"/>
        <v>528300</v>
      </c>
    </row>
    <row r="34" spans="1:17" ht="38.25">
      <c r="A34" s="9"/>
      <c r="B34" s="16" t="s">
        <v>81</v>
      </c>
      <c r="C34" s="12">
        <v>352200</v>
      </c>
      <c r="D34" s="12"/>
      <c r="E34" s="12">
        <f t="shared" si="2"/>
        <v>352200</v>
      </c>
      <c r="F34" s="12"/>
      <c r="G34" s="12">
        <f t="shared" si="11"/>
        <v>352200</v>
      </c>
      <c r="H34" s="12"/>
      <c r="I34" s="12">
        <f t="shared" si="12"/>
        <v>352200</v>
      </c>
      <c r="J34" s="12"/>
      <c r="K34" s="12">
        <f t="shared" si="13"/>
        <v>352200</v>
      </c>
      <c r="L34" s="12"/>
      <c r="M34" s="12">
        <f t="shared" si="14"/>
        <v>352200</v>
      </c>
      <c r="N34" s="12"/>
      <c r="O34" s="12">
        <f t="shared" si="14"/>
        <v>352200</v>
      </c>
      <c r="P34" s="12"/>
      <c r="Q34" s="12">
        <f t="shared" si="15"/>
        <v>352200</v>
      </c>
    </row>
    <row r="35" spans="1:17" ht="38.25">
      <c r="A35" s="9"/>
      <c r="B35" s="17" t="s">
        <v>39</v>
      </c>
      <c r="C35" s="12">
        <v>176100</v>
      </c>
      <c r="D35" s="12">
        <v>0</v>
      </c>
      <c r="E35" s="12">
        <f t="shared" si="2"/>
        <v>176100</v>
      </c>
      <c r="F35" s="12"/>
      <c r="G35" s="12">
        <f t="shared" si="11"/>
        <v>176100</v>
      </c>
      <c r="H35" s="12"/>
      <c r="I35" s="12">
        <f t="shared" si="12"/>
        <v>176100</v>
      </c>
      <c r="J35" s="12"/>
      <c r="K35" s="12">
        <f t="shared" si="13"/>
        <v>176100</v>
      </c>
      <c r="L35" s="12"/>
      <c r="M35" s="12">
        <f t="shared" si="14"/>
        <v>176100</v>
      </c>
      <c r="N35" s="12"/>
      <c r="O35" s="12">
        <f t="shared" si="14"/>
        <v>176100</v>
      </c>
      <c r="P35" s="12"/>
      <c r="Q35" s="12">
        <f t="shared" si="15"/>
        <v>176100</v>
      </c>
    </row>
    <row r="36" spans="1:17" ht="12.75">
      <c r="A36" s="9"/>
      <c r="B36" s="16" t="s">
        <v>19</v>
      </c>
      <c r="C36" s="12">
        <v>194000</v>
      </c>
      <c r="D36" s="12"/>
      <c r="E36" s="12">
        <f t="shared" si="2"/>
        <v>194000</v>
      </c>
      <c r="F36" s="12"/>
      <c r="G36" s="12">
        <f t="shared" si="11"/>
        <v>194000</v>
      </c>
      <c r="H36" s="12"/>
      <c r="I36" s="12">
        <f t="shared" si="12"/>
        <v>194000</v>
      </c>
      <c r="J36" s="12"/>
      <c r="K36" s="12">
        <f t="shared" si="13"/>
        <v>194000</v>
      </c>
      <c r="L36" s="12"/>
      <c r="M36" s="12">
        <f t="shared" si="14"/>
        <v>194000</v>
      </c>
      <c r="N36" s="12"/>
      <c r="O36" s="12">
        <f t="shared" si="14"/>
        <v>194000</v>
      </c>
      <c r="P36" s="12"/>
      <c r="Q36" s="12">
        <f t="shared" si="15"/>
        <v>194000</v>
      </c>
    </row>
    <row r="37" spans="1:17" ht="76.5">
      <c r="A37" s="9"/>
      <c r="B37" s="16" t="s">
        <v>76</v>
      </c>
      <c r="C37" s="12">
        <v>568100</v>
      </c>
      <c r="D37" s="12"/>
      <c r="E37" s="12">
        <f t="shared" si="2"/>
        <v>568100</v>
      </c>
      <c r="F37" s="12"/>
      <c r="G37" s="12">
        <f t="shared" si="11"/>
        <v>568100</v>
      </c>
      <c r="H37" s="12"/>
      <c r="I37" s="12">
        <f t="shared" si="12"/>
        <v>568100</v>
      </c>
      <c r="J37" s="12"/>
      <c r="K37" s="12">
        <f t="shared" si="13"/>
        <v>568100</v>
      </c>
      <c r="L37" s="12"/>
      <c r="M37" s="12">
        <f t="shared" si="14"/>
        <v>568100</v>
      </c>
      <c r="N37" s="12"/>
      <c r="O37" s="12">
        <f t="shared" si="14"/>
        <v>568100</v>
      </c>
      <c r="P37" s="12"/>
      <c r="Q37" s="12">
        <f t="shared" si="15"/>
        <v>568100</v>
      </c>
    </row>
    <row r="38" spans="1:17" ht="38.25">
      <c r="A38" s="9"/>
      <c r="B38" s="16" t="s">
        <v>20</v>
      </c>
      <c r="C38" s="12">
        <v>265200</v>
      </c>
      <c r="D38" s="12">
        <v>0</v>
      </c>
      <c r="E38" s="12">
        <f t="shared" si="2"/>
        <v>265200</v>
      </c>
      <c r="F38" s="12"/>
      <c r="G38" s="12">
        <f t="shared" si="11"/>
        <v>265200</v>
      </c>
      <c r="H38" s="12"/>
      <c r="I38" s="12">
        <f t="shared" si="12"/>
        <v>265200</v>
      </c>
      <c r="J38" s="12"/>
      <c r="K38" s="12">
        <f t="shared" si="13"/>
        <v>265200</v>
      </c>
      <c r="L38" s="12"/>
      <c r="M38" s="12">
        <f t="shared" si="14"/>
        <v>265200</v>
      </c>
      <c r="N38" s="12"/>
      <c r="O38" s="12">
        <f t="shared" si="14"/>
        <v>265200</v>
      </c>
      <c r="P38" s="12"/>
      <c r="Q38" s="12">
        <f t="shared" si="15"/>
        <v>265200</v>
      </c>
    </row>
    <row r="39" spans="1:17" ht="12.75">
      <c r="A39" s="9"/>
      <c r="B39" s="18" t="s">
        <v>50</v>
      </c>
      <c r="C39" s="12">
        <v>8989400</v>
      </c>
      <c r="D39" s="12"/>
      <c r="E39" s="12">
        <f t="shared" si="2"/>
        <v>8989400</v>
      </c>
      <c r="F39" s="12"/>
      <c r="G39" s="12">
        <f t="shared" si="11"/>
        <v>8989400</v>
      </c>
      <c r="H39" s="12"/>
      <c r="I39" s="12">
        <f t="shared" si="12"/>
        <v>8989400</v>
      </c>
      <c r="J39" s="12"/>
      <c r="K39" s="12">
        <f t="shared" si="13"/>
        <v>8989400</v>
      </c>
      <c r="L39" s="12"/>
      <c r="M39" s="12">
        <f t="shared" si="14"/>
        <v>8989400</v>
      </c>
      <c r="N39" s="12"/>
      <c r="O39" s="12">
        <f t="shared" si="14"/>
        <v>8989400</v>
      </c>
      <c r="P39" s="12"/>
      <c r="Q39" s="12">
        <f t="shared" si="15"/>
        <v>8989400</v>
      </c>
    </row>
    <row r="40" spans="1:17" ht="25.5" hidden="1">
      <c r="A40" s="9"/>
      <c r="B40" s="18" t="s">
        <v>40</v>
      </c>
      <c r="C40" s="12">
        <v>29463900</v>
      </c>
      <c r="D40" s="12"/>
      <c r="E40" s="12">
        <f t="shared" si="2"/>
        <v>29463900</v>
      </c>
      <c r="F40" s="12"/>
      <c r="G40" s="12">
        <f t="shared" si="11"/>
        <v>29463900</v>
      </c>
      <c r="H40" s="12"/>
      <c r="I40" s="12">
        <f t="shared" si="12"/>
        <v>29463900</v>
      </c>
      <c r="J40" s="12">
        <v>-29463900</v>
      </c>
      <c r="K40" s="12">
        <f t="shared" si="13"/>
        <v>0</v>
      </c>
      <c r="L40" s="12"/>
      <c r="M40" s="12">
        <f t="shared" si="14"/>
        <v>0</v>
      </c>
      <c r="N40" s="12"/>
      <c r="O40" s="12">
        <f t="shared" si="14"/>
        <v>0</v>
      </c>
      <c r="P40" s="12"/>
      <c r="Q40" s="12">
        <f t="shared" si="15"/>
        <v>0</v>
      </c>
    </row>
    <row r="41" spans="1:17" ht="38.25">
      <c r="A41" s="9"/>
      <c r="B41" s="16" t="s">
        <v>74</v>
      </c>
      <c r="C41" s="12">
        <v>3232000</v>
      </c>
      <c r="D41" s="12"/>
      <c r="E41" s="12">
        <f t="shared" si="2"/>
        <v>3232000</v>
      </c>
      <c r="F41" s="12"/>
      <c r="G41" s="12">
        <f t="shared" si="11"/>
        <v>3232000</v>
      </c>
      <c r="H41" s="12"/>
      <c r="I41" s="12">
        <f t="shared" si="12"/>
        <v>3232000</v>
      </c>
      <c r="J41" s="12"/>
      <c r="K41" s="12">
        <f t="shared" si="13"/>
        <v>3232000</v>
      </c>
      <c r="L41" s="12"/>
      <c r="M41" s="12">
        <f t="shared" si="14"/>
        <v>3232000</v>
      </c>
      <c r="N41" s="12"/>
      <c r="O41" s="12">
        <f t="shared" si="14"/>
        <v>3232000</v>
      </c>
      <c r="P41" s="12"/>
      <c r="Q41" s="12">
        <f t="shared" si="15"/>
        <v>3232000</v>
      </c>
    </row>
    <row r="42" spans="1:17" ht="38.25">
      <c r="A42" s="9"/>
      <c r="B42" s="16" t="s">
        <v>36</v>
      </c>
      <c r="C42" s="12">
        <v>1002400</v>
      </c>
      <c r="D42" s="12"/>
      <c r="E42" s="12">
        <f t="shared" si="2"/>
        <v>1002400</v>
      </c>
      <c r="F42" s="12"/>
      <c r="G42" s="12">
        <f t="shared" si="11"/>
        <v>1002400</v>
      </c>
      <c r="H42" s="12"/>
      <c r="I42" s="12">
        <f t="shared" si="12"/>
        <v>1002400</v>
      </c>
      <c r="J42" s="12"/>
      <c r="K42" s="12">
        <f t="shared" si="13"/>
        <v>1002400</v>
      </c>
      <c r="L42" s="12"/>
      <c r="M42" s="12">
        <f t="shared" si="14"/>
        <v>1002400</v>
      </c>
      <c r="N42" s="12"/>
      <c r="O42" s="12">
        <f t="shared" si="14"/>
        <v>1002400</v>
      </c>
      <c r="P42" s="12"/>
      <c r="Q42" s="12">
        <f t="shared" si="15"/>
        <v>1002400</v>
      </c>
    </row>
    <row r="43" spans="1:17" ht="63.75">
      <c r="A43" s="9"/>
      <c r="B43" s="16" t="s">
        <v>72</v>
      </c>
      <c r="C43" s="12">
        <v>3078000</v>
      </c>
      <c r="D43" s="12"/>
      <c r="E43" s="12">
        <f t="shared" si="2"/>
        <v>3078000</v>
      </c>
      <c r="F43" s="12"/>
      <c r="G43" s="12">
        <f t="shared" si="11"/>
        <v>3078000</v>
      </c>
      <c r="H43" s="12"/>
      <c r="I43" s="12">
        <f t="shared" si="12"/>
        <v>3078000</v>
      </c>
      <c r="J43" s="12"/>
      <c r="K43" s="12">
        <f t="shared" si="13"/>
        <v>3078000</v>
      </c>
      <c r="L43" s="12"/>
      <c r="M43" s="12">
        <f t="shared" si="14"/>
        <v>3078000</v>
      </c>
      <c r="N43" s="12"/>
      <c r="O43" s="12">
        <f t="shared" si="14"/>
        <v>3078000</v>
      </c>
      <c r="P43" s="12"/>
      <c r="Q43" s="12">
        <f t="shared" si="15"/>
        <v>3078000</v>
      </c>
    </row>
    <row r="44" spans="1:17" ht="40.5" customHeight="1">
      <c r="A44" s="9"/>
      <c r="B44" s="16" t="s">
        <v>54</v>
      </c>
      <c r="C44" s="12">
        <v>528300</v>
      </c>
      <c r="D44" s="12"/>
      <c r="E44" s="12">
        <f t="shared" si="2"/>
        <v>528300</v>
      </c>
      <c r="F44" s="12"/>
      <c r="G44" s="12">
        <f t="shared" si="11"/>
        <v>528300</v>
      </c>
      <c r="H44" s="12"/>
      <c r="I44" s="12">
        <f t="shared" si="12"/>
        <v>528300</v>
      </c>
      <c r="J44" s="12"/>
      <c r="K44" s="12">
        <f t="shared" si="13"/>
        <v>528300</v>
      </c>
      <c r="L44" s="12"/>
      <c r="M44" s="12">
        <f t="shared" si="14"/>
        <v>528300</v>
      </c>
      <c r="N44" s="12"/>
      <c r="O44" s="12">
        <f t="shared" si="14"/>
        <v>528300</v>
      </c>
      <c r="P44" s="12"/>
      <c r="Q44" s="12">
        <f t="shared" si="15"/>
        <v>528300</v>
      </c>
    </row>
    <row r="45" spans="1:17" ht="12.75">
      <c r="A45" s="9"/>
      <c r="B45" s="16" t="s">
        <v>83</v>
      </c>
      <c r="C45" s="12">
        <v>22771400</v>
      </c>
      <c r="D45" s="12"/>
      <c r="E45" s="12">
        <f t="shared" si="2"/>
        <v>22771400</v>
      </c>
      <c r="F45" s="12"/>
      <c r="G45" s="12">
        <f t="shared" si="11"/>
        <v>22771400</v>
      </c>
      <c r="H45" s="12"/>
      <c r="I45" s="12">
        <f t="shared" si="12"/>
        <v>22771400</v>
      </c>
      <c r="J45" s="12"/>
      <c r="K45" s="12">
        <f t="shared" si="13"/>
        <v>22771400</v>
      </c>
      <c r="L45" s="12">
        <v>-2317800</v>
      </c>
      <c r="M45" s="12">
        <f t="shared" si="14"/>
        <v>20453600</v>
      </c>
      <c r="N45" s="12"/>
      <c r="O45" s="12">
        <f t="shared" si="14"/>
        <v>20453600</v>
      </c>
      <c r="P45" s="12"/>
      <c r="Q45" s="12">
        <f t="shared" si="15"/>
        <v>20453600</v>
      </c>
    </row>
    <row r="46" spans="1:17" ht="38.25" hidden="1">
      <c r="A46" s="9"/>
      <c r="B46" s="16" t="s">
        <v>71</v>
      </c>
      <c r="C46" s="12">
        <v>68753400</v>
      </c>
      <c r="D46" s="12">
        <v>-8753400</v>
      </c>
      <c r="E46" s="12">
        <f t="shared" si="2"/>
        <v>60000000</v>
      </c>
      <c r="F46" s="12">
        <v>-60000000</v>
      </c>
      <c r="G46" s="12">
        <f t="shared" si="11"/>
        <v>0</v>
      </c>
      <c r="H46" s="12"/>
      <c r="I46" s="12">
        <f t="shared" si="12"/>
        <v>0</v>
      </c>
      <c r="J46" s="12"/>
      <c r="K46" s="12">
        <f t="shared" si="13"/>
        <v>0</v>
      </c>
      <c r="L46" s="12"/>
      <c r="M46" s="12">
        <f t="shared" si="14"/>
        <v>0</v>
      </c>
      <c r="N46" s="12"/>
      <c r="O46" s="12">
        <f t="shared" si="14"/>
        <v>0</v>
      </c>
      <c r="P46" s="12"/>
      <c r="Q46" s="12">
        <f t="shared" si="15"/>
        <v>0</v>
      </c>
    </row>
    <row r="47" spans="1:17" ht="25.5">
      <c r="A47" s="9"/>
      <c r="B47" s="16" t="s">
        <v>73</v>
      </c>
      <c r="C47" s="12">
        <v>201900</v>
      </c>
      <c r="D47" s="12"/>
      <c r="E47" s="12">
        <f t="shared" si="2"/>
        <v>201900</v>
      </c>
      <c r="F47" s="12"/>
      <c r="G47" s="12">
        <f t="shared" si="11"/>
        <v>201900</v>
      </c>
      <c r="H47" s="12"/>
      <c r="I47" s="12">
        <f t="shared" si="12"/>
        <v>201900</v>
      </c>
      <c r="J47" s="12"/>
      <c r="K47" s="12">
        <f t="shared" si="13"/>
        <v>201900</v>
      </c>
      <c r="L47" s="12"/>
      <c r="M47" s="12">
        <f t="shared" si="14"/>
        <v>201900</v>
      </c>
      <c r="N47" s="12"/>
      <c r="O47" s="12">
        <f t="shared" si="14"/>
        <v>201900</v>
      </c>
      <c r="P47" s="12"/>
      <c r="Q47" s="12">
        <f t="shared" si="15"/>
        <v>201900</v>
      </c>
    </row>
    <row r="48" spans="1:17" ht="25.5">
      <c r="A48" s="9"/>
      <c r="B48" s="16" t="s">
        <v>75</v>
      </c>
      <c r="C48" s="12">
        <v>4508100</v>
      </c>
      <c r="D48" s="12"/>
      <c r="E48" s="12">
        <f t="shared" si="2"/>
        <v>4508100</v>
      </c>
      <c r="F48" s="12"/>
      <c r="G48" s="12">
        <f t="shared" si="11"/>
        <v>4508100</v>
      </c>
      <c r="H48" s="12"/>
      <c r="I48" s="12">
        <f t="shared" si="12"/>
        <v>4508100</v>
      </c>
      <c r="J48" s="12"/>
      <c r="K48" s="12">
        <f t="shared" si="13"/>
        <v>4508100</v>
      </c>
      <c r="L48" s="12"/>
      <c r="M48" s="12">
        <f t="shared" si="14"/>
        <v>4508100</v>
      </c>
      <c r="N48" s="12"/>
      <c r="O48" s="12">
        <f t="shared" si="14"/>
        <v>4508100</v>
      </c>
      <c r="P48" s="12"/>
      <c r="Q48" s="12">
        <f t="shared" si="15"/>
        <v>4508100</v>
      </c>
    </row>
    <row r="49" spans="1:17" ht="38.25" hidden="1">
      <c r="A49" s="9"/>
      <c r="B49" s="16" t="s">
        <v>77</v>
      </c>
      <c r="C49" s="12">
        <v>1594100</v>
      </c>
      <c r="D49" s="12"/>
      <c r="E49" s="12">
        <f t="shared" si="2"/>
        <v>1594100</v>
      </c>
      <c r="F49" s="12"/>
      <c r="G49" s="12">
        <f t="shared" si="11"/>
        <v>1594100</v>
      </c>
      <c r="H49" s="12">
        <v>-1594100</v>
      </c>
      <c r="I49" s="12">
        <f t="shared" si="12"/>
        <v>0</v>
      </c>
      <c r="J49" s="12"/>
      <c r="K49" s="12">
        <f t="shared" si="13"/>
        <v>0</v>
      </c>
      <c r="L49" s="12"/>
      <c r="M49" s="12">
        <f t="shared" si="14"/>
        <v>0</v>
      </c>
      <c r="N49" s="12"/>
      <c r="O49" s="12">
        <f t="shared" si="14"/>
        <v>0</v>
      </c>
      <c r="P49" s="12"/>
      <c r="Q49" s="12">
        <f t="shared" si="15"/>
        <v>0</v>
      </c>
    </row>
    <row r="50" spans="1:17" ht="25.5">
      <c r="A50" s="9"/>
      <c r="B50" s="16" t="s">
        <v>78</v>
      </c>
      <c r="C50" s="12">
        <v>853900</v>
      </c>
      <c r="D50" s="12"/>
      <c r="E50" s="12">
        <f t="shared" si="2"/>
        <v>853900</v>
      </c>
      <c r="F50" s="12"/>
      <c r="G50" s="12">
        <f t="shared" si="11"/>
        <v>853900</v>
      </c>
      <c r="H50" s="12"/>
      <c r="I50" s="12">
        <f t="shared" si="12"/>
        <v>853900</v>
      </c>
      <c r="J50" s="12"/>
      <c r="K50" s="12">
        <f t="shared" si="13"/>
        <v>853900</v>
      </c>
      <c r="L50" s="12"/>
      <c r="M50" s="12">
        <f t="shared" si="14"/>
        <v>853900</v>
      </c>
      <c r="N50" s="12"/>
      <c r="O50" s="12">
        <f t="shared" si="14"/>
        <v>853900</v>
      </c>
      <c r="P50" s="12"/>
      <c r="Q50" s="12">
        <f t="shared" si="15"/>
        <v>853900</v>
      </c>
    </row>
    <row r="51" spans="1:17" ht="38.25" hidden="1">
      <c r="A51" s="9"/>
      <c r="B51" s="16" t="s">
        <v>79</v>
      </c>
      <c r="C51" s="12">
        <v>41800000</v>
      </c>
      <c r="D51" s="12">
        <v>0</v>
      </c>
      <c r="E51" s="12">
        <f t="shared" si="2"/>
        <v>41800000</v>
      </c>
      <c r="F51" s="12"/>
      <c r="G51" s="12">
        <f t="shared" si="11"/>
        <v>41800000</v>
      </c>
      <c r="H51" s="12"/>
      <c r="I51" s="12">
        <f t="shared" si="12"/>
        <v>41800000</v>
      </c>
      <c r="J51" s="12">
        <v>-41800000</v>
      </c>
      <c r="K51" s="12">
        <f t="shared" si="13"/>
        <v>0</v>
      </c>
      <c r="L51" s="12"/>
      <c r="M51" s="12">
        <f t="shared" si="14"/>
        <v>0</v>
      </c>
      <c r="N51" s="12"/>
      <c r="O51" s="12">
        <f t="shared" si="14"/>
        <v>0</v>
      </c>
      <c r="P51" s="12"/>
      <c r="Q51" s="12">
        <f t="shared" si="15"/>
        <v>0</v>
      </c>
    </row>
    <row r="52" spans="1:17" ht="25.5">
      <c r="A52" s="9"/>
      <c r="B52" s="16" t="s">
        <v>80</v>
      </c>
      <c r="C52" s="12">
        <v>1000000</v>
      </c>
      <c r="D52" s="12">
        <v>0</v>
      </c>
      <c r="E52" s="12">
        <f t="shared" si="2"/>
        <v>1000000</v>
      </c>
      <c r="F52" s="12"/>
      <c r="G52" s="12">
        <f t="shared" si="11"/>
        <v>1000000</v>
      </c>
      <c r="H52" s="12"/>
      <c r="I52" s="12">
        <f t="shared" si="12"/>
        <v>1000000</v>
      </c>
      <c r="J52" s="12"/>
      <c r="K52" s="12">
        <f t="shared" si="13"/>
        <v>1000000</v>
      </c>
      <c r="L52" s="12"/>
      <c r="M52" s="12">
        <f t="shared" si="14"/>
        <v>1000000</v>
      </c>
      <c r="N52" s="12"/>
      <c r="O52" s="12">
        <f t="shared" si="14"/>
        <v>1000000</v>
      </c>
      <c r="P52" s="12"/>
      <c r="Q52" s="12">
        <f t="shared" si="15"/>
        <v>1000000</v>
      </c>
    </row>
    <row r="53" spans="1:17" ht="51" hidden="1">
      <c r="A53" s="9"/>
      <c r="B53" s="16" t="s">
        <v>99</v>
      </c>
      <c r="C53" s="12">
        <v>1187900</v>
      </c>
      <c r="D53" s="12">
        <v>-21700</v>
      </c>
      <c r="E53" s="12">
        <f t="shared" si="2"/>
        <v>1166200</v>
      </c>
      <c r="F53" s="12"/>
      <c r="G53" s="12">
        <f t="shared" si="11"/>
        <v>1166200</v>
      </c>
      <c r="H53" s="12">
        <v>-71000</v>
      </c>
      <c r="I53" s="12">
        <f t="shared" si="12"/>
        <v>1095200</v>
      </c>
      <c r="J53" s="12"/>
      <c r="K53" s="12">
        <f t="shared" si="13"/>
        <v>1095200</v>
      </c>
      <c r="L53" s="12">
        <v>-1095200</v>
      </c>
      <c r="M53" s="12">
        <f t="shared" si="14"/>
        <v>0</v>
      </c>
      <c r="N53" s="12"/>
      <c r="O53" s="12">
        <f t="shared" si="14"/>
        <v>0</v>
      </c>
      <c r="P53" s="12"/>
      <c r="Q53" s="12">
        <f t="shared" si="15"/>
        <v>0</v>
      </c>
    </row>
    <row r="54" spans="1:17" ht="51" hidden="1">
      <c r="A54" s="9"/>
      <c r="B54" s="16" t="s">
        <v>82</v>
      </c>
      <c r="C54" s="12">
        <v>3920000</v>
      </c>
      <c r="D54" s="12"/>
      <c r="E54" s="12">
        <f t="shared" si="2"/>
        <v>3920000</v>
      </c>
      <c r="F54" s="12">
        <v>-3920000</v>
      </c>
      <c r="G54" s="12">
        <f t="shared" si="11"/>
        <v>0</v>
      </c>
      <c r="H54" s="12"/>
      <c r="I54" s="12">
        <f t="shared" si="12"/>
        <v>0</v>
      </c>
      <c r="J54" s="12"/>
      <c r="K54" s="12">
        <f t="shared" si="13"/>
        <v>0</v>
      </c>
      <c r="L54" s="12"/>
      <c r="M54" s="12">
        <f t="shared" si="14"/>
        <v>0</v>
      </c>
      <c r="N54" s="12"/>
      <c r="O54" s="12">
        <f t="shared" si="14"/>
        <v>0</v>
      </c>
      <c r="P54" s="12"/>
      <c r="Q54" s="12">
        <f t="shared" si="15"/>
        <v>0</v>
      </c>
    </row>
    <row r="55" spans="1:17" ht="38.25">
      <c r="A55" s="9"/>
      <c r="B55" s="16" t="s">
        <v>84</v>
      </c>
      <c r="C55" s="12">
        <v>8883500</v>
      </c>
      <c r="D55" s="12"/>
      <c r="E55" s="12">
        <f t="shared" si="2"/>
        <v>8883500</v>
      </c>
      <c r="F55" s="12"/>
      <c r="G55" s="12">
        <f t="shared" si="11"/>
        <v>8883500</v>
      </c>
      <c r="H55" s="12"/>
      <c r="I55" s="12">
        <f t="shared" si="12"/>
        <v>8883500</v>
      </c>
      <c r="J55" s="12"/>
      <c r="K55" s="12">
        <f t="shared" si="13"/>
        <v>8883500</v>
      </c>
      <c r="L55" s="12"/>
      <c r="M55" s="12">
        <f t="shared" si="14"/>
        <v>8883500</v>
      </c>
      <c r="N55" s="12"/>
      <c r="O55" s="12">
        <f t="shared" si="14"/>
        <v>8883500</v>
      </c>
      <c r="P55" s="12"/>
      <c r="Q55" s="12">
        <f t="shared" si="15"/>
        <v>8883500</v>
      </c>
    </row>
    <row r="56" spans="1:17" ht="25.5">
      <c r="A56" s="9"/>
      <c r="B56" s="16" t="s">
        <v>85</v>
      </c>
      <c r="C56" s="12">
        <v>288800</v>
      </c>
      <c r="D56" s="12">
        <v>66800</v>
      </c>
      <c r="E56" s="12">
        <f t="shared" si="2"/>
        <v>355600</v>
      </c>
      <c r="F56" s="12"/>
      <c r="G56" s="12">
        <f t="shared" si="11"/>
        <v>355600</v>
      </c>
      <c r="H56" s="12"/>
      <c r="I56" s="12">
        <f t="shared" si="12"/>
        <v>355600</v>
      </c>
      <c r="J56" s="12"/>
      <c r="K56" s="12">
        <f t="shared" si="13"/>
        <v>355600</v>
      </c>
      <c r="L56" s="12"/>
      <c r="M56" s="12">
        <f t="shared" si="14"/>
        <v>355600</v>
      </c>
      <c r="N56" s="12">
        <v>-102930</v>
      </c>
      <c r="O56" s="12">
        <f t="shared" si="14"/>
        <v>252670</v>
      </c>
      <c r="P56" s="12"/>
      <c r="Q56" s="12">
        <f t="shared" si="15"/>
        <v>252670</v>
      </c>
    </row>
    <row r="57" spans="1:17" ht="25.5">
      <c r="A57" s="9"/>
      <c r="B57" s="16" t="s">
        <v>86</v>
      </c>
      <c r="C57" s="12">
        <v>1703500</v>
      </c>
      <c r="D57" s="12">
        <v>75900</v>
      </c>
      <c r="E57" s="12">
        <f t="shared" si="2"/>
        <v>1779400</v>
      </c>
      <c r="F57" s="12"/>
      <c r="G57" s="12">
        <f t="shared" si="11"/>
        <v>1779400</v>
      </c>
      <c r="H57" s="12"/>
      <c r="I57" s="12">
        <f t="shared" si="12"/>
        <v>1779400</v>
      </c>
      <c r="J57" s="12"/>
      <c r="K57" s="12">
        <f t="shared" si="13"/>
        <v>1779400</v>
      </c>
      <c r="L57" s="12"/>
      <c r="M57" s="12">
        <f t="shared" si="14"/>
        <v>1779400</v>
      </c>
      <c r="N57" s="12">
        <v>-1579640</v>
      </c>
      <c r="O57" s="12">
        <f t="shared" si="14"/>
        <v>199760</v>
      </c>
      <c r="P57" s="12"/>
      <c r="Q57" s="12">
        <f t="shared" si="15"/>
        <v>199760</v>
      </c>
    </row>
    <row r="58" spans="1:17" ht="12.75" hidden="1">
      <c r="A58" s="9"/>
      <c r="B58" s="16" t="s">
        <v>87</v>
      </c>
      <c r="C58" s="12">
        <v>1160000</v>
      </c>
      <c r="D58" s="12"/>
      <c r="E58" s="12">
        <f t="shared" si="2"/>
        <v>1160000</v>
      </c>
      <c r="F58" s="12"/>
      <c r="G58" s="12">
        <f t="shared" si="11"/>
        <v>1160000</v>
      </c>
      <c r="H58" s="12">
        <v>-1160000</v>
      </c>
      <c r="I58" s="12">
        <f t="shared" si="12"/>
        <v>0</v>
      </c>
      <c r="J58" s="12"/>
      <c r="K58" s="12">
        <f t="shared" si="13"/>
        <v>0</v>
      </c>
      <c r="L58" s="12"/>
      <c r="M58" s="12">
        <f t="shared" si="14"/>
        <v>0</v>
      </c>
      <c r="N58" s="12"/>
      <c r="O58" s="12">
        <f t="shared" si="14"/>
        <v>0</v>
      </c>
      <c r="P58" s="12"/>
      <c r="Q58" s="12">
        <f t="shared" si="15"/>
        <v>0</v>
      </c>
    </row>
    <row r="59" spans="1:17" ht="38.25">
      <c r="A59" s="9"/>
      <c r="B59" s="16" t="s">
        <v>162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>
        <v>312500</v>
      </c>
      <c r="N59" s="12">
        <v>-312500</v>
      </c>
      <c r="O59" s="12">
        <f t="shared" si="14"/>
        <v>0</v>
      </c>
      <c r="P59" s="12"/>
      <c r="Q59" s="12">
        <f t="shared" si="15"/>
        <v>0</v>
      </c>
    </row>
    <row r="60" spans="1:17" ht="25.5">
      <c r="A60" s="9"/>
      <c r="B60" s="16" t="s">
        <v>147</v>
      </c>
      <c r="C60" s="12"/>
      <c r="D60" s="12"/>
      <c r="E60" s="12"/>
      <c r="F60" s="12"/>
      <c r="G60" s="12"/>
      <c r="H60" s="12"/>
      <c r="I60" s="12"/>
      <c r="J60" s="12"/>
      <c r="K60" s="12">
        <v>0</v>
      </c>
      <c r="L60" s="12">
        <f>9113670+3719725.51</f>
        <v>12833395.51</v>
      </c>
      <c r="M60" s="12">
        <f t="shared" si="14"/>
        <v>12833395.51</v>
      </c>
      <c r="N60" s="12"/>
      <c r="O60" s="12">
        <f t="shared" si="14"/>
        <v>12833395.51</v>
      </c>
      <c r="P60" s="12"/>
      <c r="Q60" s="12">
        <f t="shared" si="15"/>
        <v>12833395.51</v>
      </c>
    </row>
    <row r="61" spans="1:17" ht="51">
      <c r="A61" s="9"/>
      <c r="B61" s="16" t="s">
        <v>82</v>
      </c>
      <c r="C61" s="12"/>
      <c r="D61" s="12"/>
      <c r="E61" s="12"/>
      <c r="F61" s="12"/>
      <c r="G61" s="12"/>
      <c r="H61" s="12"/>
      <c r="I61" s="12"/>
      <c r="J61" s="12"/>
      <c r="K61" s="12">
        <v>0</v>
      </c>
      <c r="L61" s="12">
        <v>17800000</v>
      </c>
      <c r="M61" s="12">
        <f t="shared" si="14"/>
        <v>17800000</v>
      </c>
      <c r="N61" s="12"/>
      <c r="O61" s="12">
        <f t="shared" si="14"/>
        <v>17800000</v>
      </c>
      <c r="P61" s="12"/>
      <c r="Q61" s="12">
        <f t="shared" si="15"/>
        <v>17800000</v>
      </c>
    </row>
    <row r="62" spans="1:17" ht="46.5" customHeight="1">
      <c r="A62" s="9"/>
      <c r="B62" s="16" t="s">
        <v>157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>
        <v>0</v>
      </c>
      <c r="N62" s="12">
        <v>1911000</v>
      </c>
      <c r="O62" s="12">
        <f t="shared" si="14"/>
        <v>1911000</v>
      </c>
      <c r="P62" s="12"/>
      <c r="Q62" s="12">
        <f t="shared" si="15"/>
        <v>1911000</v>
      </c>
    </row>
    <row r="63" spans="1:17" s="2" customFormat="1" ht="25.5">
      <c r="A63" s="6" t="s">
        <v>27</v>
      </c>
      <c r="B63" s="10" t="s">
        <v>5</v>
      </c>
      <c r="C63" s="8">
        <f>C64+C65+C66+C96+C97+C98+C99+C100+C102+C103+C101+C104</f>
        <v>1034334600</v>
      </c>
      <c r="D63" s="8">
        <f>D64+D65+D66+D96+D97+D98+D99+D100+D102+D103+D101+D104</f>
        <v>46885600</v>
      </c>
      <c r="E63" s="8">
        <f>C63+D63</f>
        <v>1081220200</v>
      </c>
      <c r="F63" s="8">
        <f>F64+F65+F66+F96+F97+F98+F99+F100+F102+F103+F101+F104</f>
        <v>0</v>
      </c>
      <c r="G63" s="8">
        <f>E63+F63</f>
        <v>1081220200</v>
      </c>
      <c r="H63" s="8">
        <f>H64+H65+H66+H96+H97+H98+H99+H100+H102+H103+H101+H104</f>
        <v>705420</v>
      </c>
      <c r="I63" s="8">
        <f>G63+H63</f>
        <v>1081925620</v>
      </c>
      <c r="J63" s="8">
        <f>J64+J65+J66+J96+J97+J98+J99+J100+J102+J103+J101+J104</f>
        <v>0</v>
      </c>
      <c r="K63" s="8">
        <f>I63+J63</f>
        <v>1081925620</v>
      </c>
      <c r="L63" s="8">
        <f>L64+L65+L66+L96+L97+L98+L99+L100+L102+L103+L101+L104</f>
        <v>-7503130</v>
      </c>
      <c r="M63" s="8">
        <f>K63+L63</f>
        <v>1074422490</v>
      </c>
      <c r="N63" s="8">
        <f>N64+N65+N66+N96+N97+N98+N99+N100+N101+N102+N103+N104</f>
        <v>95084070</v>
      </c>
      <c r="O63" s="8">
        <f>SUM(O64:O66)+O96+O97+O98+O99+O100+O102+O103+O104</f>
        <v>1169506560</v>
      </c>
      <c r="P63" s="8">
        <f>P64+P65+P66+P96+P97+P98+P99+P100+P101+P102+P103+P104</f>
        <v>-619700</v>
      </c>
      <c r="Q63" s="8">
        <f>SUM(Q64:Q66)+Q96+Q97+Q98+Q99+Q100+Q102+Q103+Q104</f>
        <v>1168886860</v>
      </c>
    </row>
    <row r="64" spans="1:17" s="2" customFormat="1" ht="38.25">
      <c r="A64" s="9" t="s">
        <v>28</v>
      </c>
      <c r="B64" s="11" t="s">
        <v>59</v>
      </c>
      <c r="C64" s="12">
        <v>1329200</v>
      </c>
      <c r="D64" s="12"/>
      <c r="E64" s="12">
        <f t="shared" si="2"/>
        <v>1329200</v>
      </c>
      <c r="F64" s="12"/>
      <c r="G64" s="12">
        <f aca="true" t="shared" si="16" ref="G64:G103">E64+F64</f>
        <v>1329200</v>
      </c>
      <c r="H64" s="12"/>
      <c r="I64" s="12">
        <f aca="true" t="shared" si="17" ref="I64:I103">G64+H64</f>
        <v>1329200</v>
      </c>
      <c r="J64" s="12"/>
      <c r="K64" s="12">
        <f>I64+J64</f>
        <v>1329200</v>
      </c>
      <c r="L64" s="12">
        <v>-156500</v>
      </c>
      <c r="M64" s="12">
        <f>K64+L64</f>
        <v>1172700</v>
      </c>
      <c r="N64" s="12"/>
      <c r="O64" s="12">
        <f>M64+N64</f>
        <v>1172700</v>
      </c>
      <c r="P64" s="12">
        <v>44500</v>
      </c>
      <c r="Q64" s="12">
        <f>O64+P64</f>
        <v>1217200</v>
      </c>
    </row>
    <row r="65" spans="1:17" s="2" customFormat="1" ht="32.25" customHeight="1">
      <c r="A65" s="9" t="s">
        <v>29</v>
      </c>
      <c r="B65" s="11" t="s">
        <v>101</v>
      </c>
      <c r="C65" s="12">
        <v>6884700</v>
      </c>
      <c r="D65" s="12">
        <v>242100</v>
      </c>
      <c r="E65" s="12">
        <f t="shared" si="2"/>
        <v>7126800</v>
      </c>
      <c r="F65" s="12"/>
      <c r="G65" s="12">
        <f t="shared" si="16"/>
        <v>7126800</v>
      </c>
      <c r="H65" s="12"/>
      <c r="I65" s="12">
        <f t="shared" si="17"/>
        <v>7126800</v>
      </c>
      <c r="J65" s="12"/>
      <c r="K65" s="12">
        <f>I65+J65</f>
        <v>7126800</v>
      </c>
      <c r="L65" s="12">
        <v>367270</v>
      </c>
      <c r="M65" s="12">
        <f>K65+L65</f>
        <v>7494070</v>
      </c>
      <c r="N65" s="12">
        <v>19400</v>
      </c>
      <c r="O65" s="12">
        <f>M65+N65</f>
        <v>7513470</v>
      </c>
      <c r="P65" s="12">
        <v>-98000</v>
      </c>
      <c r="Q65" s="12">
        <f>O65+P65</f>
        <v>7415470</v>
      </c>
    </row>
    <row r="66" spans="1:17" s="2" customFormat="1" ht="25.5">
      <c r="A66" s="9" t="s">
        <v>30</v>
      </c>
      <c r="B66" s="11" t="s">
        <v>102</v>
      </c>
      <c r="C66" s="12">
        <f>SUM(C67:C91)</f>
        <v>924761400</v>
      </c>
      <c r="D66" s="12">
        <f>SUM(D67:D91)</f>
        <v>46638700</v>
      </c>
      <c r="E66" s="12">
        <f t="shared" si="2"/>
        <v>971400100</v>
      </c>
      <c r="F66" s="12">
        <f>SUM(F67:F91)</f>
        <v>0</v>
      </c>
      <c r="G66" s="12">
        <f>E66+F66</f>
        <v>971400100</v>
      </c>
      <c r="H66" s="12">
        <f>SUM(H67:H93)</f>
        <v>10399920</v>
      </c>
      <c r="I66" s="12">
        <f>G66+H66</f>
        <v>981800020</v>
      </c>
      <c r="J66" s="12">
        <f>SUM(J67:J93)</f>
        <v>0</v>
      </c>
      <c r="K66" s="12">
        <f>I66+J66</f>
        <v>981800020</v>
      </c>
      <c r="L66" s="12">
        <f>SUM(L67:L94)</f>
        <v>-2645100</v>
      </c>
      <c r="M66" s="12">
        <f>K66+L66</f>
        <v>979154920</v>
      </c>
      <c r="N66" s="12">
        <f>SUM(N67:N95)</f>
        <v>96498070</v>
      </c>
      <c r="O66" s="12">
        <f>SUM(O67:O95)</f>
        <v>1075652990</v>
      </c>
      <c r="P66" s="12">
        <f>SUM(P67:P95)</f>
        <v>881700</v>
      </c>
      <c r="Q66" s="12">
        <f>SUM(Q67:Q95)</f>
        <v>1076534690</v>
      </c>
    </row>
    <row r="67" spans="1:17" s="2" customFormat="1" ht="38.25">
      <c r="A67" s="9"/>
      <c r="B67" s="13" t="s">
        <v>60</v>
      </c>
      <c r="C67" s="12">
        <v>10000</v>
      </c>
      <c r="D67" s="12"/>
      <c r="E67" s="12">
        <f t="shared" si="2"/>
        <v>10000</v>
      </c>
      <c r="F67" s="12"/>
      <c r="G67" s="12">
        <f t="shared" si="16"/>
        <v>10000</v>
      </c>
      <c r="H67" s="12"/>
      <c r="I67" s="12">
        <f t="shared" si="17"/>
        <v>10000</v>
      </c>
      <c r="J67" s="12"/>
      <c r="K67" s="12">
        <f aca="true" t="shared" si="18" ref="K67:K103">I67+J67</f>
        <v>10000</v>
      </c>
      <c r="L67" s="12"/>
      <c r="M67" s="12">
        <f aca="true" t="shared" si="19" ref="M67:O103">K67+L67</f>
        <v>10000</v>
      </c>
      <c r="N67" s="12"/>
      <c r="O67" s="12">
        <f t="shared" si="19"/>
        <v>10000</v>
      </c>
      <c r="P67" s="12"/>
      <c r="Q67" s="12">
        <f aca="true" t="shared" si="20" ref="Q67:Q103">O67+P67</f>
        <v>10000</v>
      </c>
    </row>
    <row r="68" spans="1:17" s="2" customFormat="1" ht="38.25">
      <c r="A68" s="9"/>
      <c r="B68" s="13" t="s">
        <v>41</v>
      </c>
      <c r="C68" s="12">
        <v>16200</v>
      </c>
      <c r="D68" s="12"/>
      <c r="E68" s="12">
        <f t="shared" si="2"/>
        <v>16200</v>
      </c>
      <c r="F68" s="12"/>
      <c r="G68" s="12">
        <f t="shared" si="16"/>
        <v>16200</v>
      </c>
      <c r="H68" s="12"/>
      <c r="I68" s="12">
        <f t="shared" si="17"/>
        <v>16200</v>
      </c>
      <c r="J68" s="12"/>
      <c r="K68" s="12">
        <f t="shared" si="18"/>
        <v>16200</v>
      </c>
      <c r="L68" s="12"/>
      <c r="M68" s="12">
        <f t="shared" si="19"/>
        <v>16200</v>
      </c>
      <c r="N68" s="12"/>
      <c r="O68" s="12">
        <f t="shared" si="19"/>
        <v>16200</v>
      </c>
      <c r="P68" s="12">
        <v>-5000</v>
      </c>
      <c r="Q68" s="12">
        <f t="shared" si="20"/>
        <v>11200</v>
      </c>
    </row>
    <row r="69" spans="1:17" s="2" customFormat="1" ht="38.25">
      <c r="A69" s="9"/>
      <c r="B69" s="13" t="s">
        <v>135</v>
      </c>
      <c r="C69" s="12">
        <v>107700</v>
      </c>
      <c r="D69" s="12"/>
      <c r="E69" s="12">
        <f t="shared" si="2"/>
        <v>107700</v>
      </c>
      <c r="F69" s="12"/>
      <c r="G69" s="12">
        <f t="shared" si="16"/>
        <v>107700</v>
      </c>
      <c r="H69" s="12">
        <v>20000</v>
      </c>
      <c r="I69" s="12">
        <f t="shared" si="17"/>
        <v>127700</v>
      </c>
      <c r="J69" s="12"/>
      <c r="K69" s="12">
        <f t="shared" si="18"/>
        <v>127700</v>
      </c>
      <c r="L69" s="12"/>
      <c r="M69" s="12">
        <f t="shared" si="19"/>
        <v>127700</v>
      </c>
      <c r="N69" s="12"/>
      <c r="O69" s="12">
        <f t="shared" si="19"/>
        <v>127700</v>
      </c>
      <c r="P69" s="12"/>
      <c r="Q69" s="12">
        <f t="shared" si="20"/>
        <v>127700</v>
      </c>
    </row>
    <row r="70" spans="1:17" s="2" customFormat="1" ht="38.25">
      <c r="A70" s="9"/>
      <c r="B70" s="15" t="s">
        <v>136</v>
      </c>
      <c r="C70" s="12">
        <v>17288200</v>
      </c>
      <c r="D70" s="12">
        <v>720500</v>
      </c>
      <c r="E70" s="12">
        <f t="shared" si="2"/>
        <v>18008700</v>
      </c>
      <c r="F70" s="12"/>
      <c r="G70" s="12">
        <f t="shared" si="16"/>
        <v>18008700</v>
      </c>
      <c r="H70" s="12">
        <v>339330</v>
      </c>
      <c r="I70" s="12">
        <f t="shared" si="17"/>
        <v>18348030</v>
      </c>
      <c r="J70" s="12"/>
      <c r="K70" s="12">
        <f t="shared" si="18"/>
        <v>18348030</v>
      </c>
      <c r="L70" s="12"/>
      <c r="M70" s="12">
        <f t="shared" si="19"/>
        <v>18348030</v>
      </c>
      <c r="N70" s="12">
        <v>478900</v>
      </c>
      <c r="O70" s="12">
        <f t="shared" si="19"/>
        <v>18826930</v>
      </c>
      <c r="P70" s="12">
        <v>640600</v>
      </c>
      <c r="Q70" s="12">
        <f t="shared" si="20"/>
        <v>19467530</v>
      </c>
    </row>
    <row r="71" spans="1:17" s="2" customFormat="1" ht="25.5">
      <c r="A71" s="9"/>
      <c r="B71" s="19" t="s">
        <v>48</v>
      </c>
      <c r="C71" s="12">
        <v>177437100</v>
      </c>
      <c r="D71" s="12"/>
      <c r="E71" s="12">
        <f t="shared" si="2"/>
        <v>177437100</v>
      </c>
      <c r="F71" s="12"/>
      <c r="G71" s="12">
        <f t="shared" si="16"/>
        <v>177437100</v>
      </c>
      <c r="H71" s="12"/>
      <c r="I71" s="12">
        <f t="shared" si="17"/>
        <v>177437100</v>
      </c>
      <c r="J71" s="12"/>
      <c r="K71" s="12">
        <f t="shared" si="18"/>
        <v>177437100</v>
      </c>
      <c r="L71" s="12">
        <v>-3932300</v>
      </c>
      <c r="M71" s="12">
        <f t="shared" si="19"/>
        <v>173504800</v>
      </c>
      <c r="N71" s="12"/>
      <c r="O71" s="12">
        <f t="shared" si="19"/>
        <v>173504800</v>
      </c>
      <c r="P71" s="12">
        <v>100000</v>
      </c>
      <c r="Q71" s="12">
        <f t="shared" si="20"/>
        <v>173604800</v>
      </c>
    </row>
    <row r="72" spans="1:17" s="2" customFormat="1" ht="12.75">
      <c r="A72" s="9"/>
      <c r="B72" s="19" t="s">
        <v>21</v>
      </c>
      <c r="C72" s="12">
        <v>6286100</v>
      </c>
      <c r="D72" s="12"/>
      <c r="E72" s="12">
        <f t="shared" si="2"/>
        <v>6286100</v>
      </c>
      <c r="F72" s="12"/>
      <c r="G72" s="12">
        <f t="shared" si="16"/>
        <v>6286100</v>
      </c>
      <c r="H72" s="12"/>
      <c r="I72" s="12">
        <f t="shared" si="17"/>
        <v>6286100</v>
      </c>
      <c r="J72" s="12"/>
      <c r="K72" s="12">
        <f t="shared" si="18"/>
        <v>6286100</v>
      </c>
      <c r="L72" s="12"/>
      <c r="M72" s="12">
        <f t="shared" si="19"/>
        <v>6286100</v>
      </c>
      <c r="N72" s="12"/>
      <c r="O72" s="12">
        <f t="shared" si="19"/>
        <v>6286100</v>
      </c>
      <c r="P72" s="12">
        <v>200000</v>
      </c>
      <c r="Q72" s="12">
        <f t="shared" si="20"/>
        <v>6486100</v>
      </c>
    </row>
    <row r="73" spans="1:17" s="2" customFormat="1" ht="25.5">
      <c r="A73" s="9"/>
      <c r="B73" s="15" t="s">
        <v>137</v>
      </c>
      <c r="C73" s="12">
        <v>12518700</v>
      </c>
      <c r="D73" s="12">
        <v>716200</v>
      </c>
      <c r="E73" s="12">
        <f t="shared" si="2"/>
        <v>13234900</v>
      </c>
      <c r="F73" s="12"/>
      <c r="G73" s="12">
        <f t="shared" si="16"/>
        <v>13234900</v>
      </c>
      <c r="H73" s="12">
        <v>306390</v>
      </c>
      <c r="I73" s="12">
        <f t="shared" si="17"/>
        <v>13541290</v>
      </c>
      <c r="J73" s="12"/>
      <c r="K73" s="12">
        <f t="shared" si="18"/>
        <v>13541290</v>
      </c>
      <c r="L73" s="12"/>
      <c r="M73" s="12">
        <f t="shared" si="19"/>
        <v>13541290</v>
      </c>
      <c r="N73" s="12">
        <v>417900</v>
      </c>
      <c r="O73" s="12">
        <f t="shared" si="19"/>
        <v>13959190</v>
      </c>
      <c r="P73" s="12">
        <v>715500</v>
      </c>
      <c r="Q73" s="12">
        <f t="shared" si="20"/>
        <v>14674690</v>
      </c>
    </row>
    <row r="74" spans="1:17" s="2" customFormat="1" ht="25.5">
      <c r="A74" s="9"/>
      <c r="B74" s="15" t="s">
        <v>1</v>
      </c>
      <c r="C74" s="12">
        <v>1433400</v>
      </c>
      <c r="D74" s="12"/>
      <c r="E74" s="12">
        <f t="shared" si="2"/>
        <v>1433400</v>
      </c>
      <c r="F74" s="12"/>
      <c r="G74" s="12">
        <f t="shared" si="16"/>
        <v>1433400</v>
      </c>
      <c r="H74" s="12"/>
      <c r="I74" s="12">
        <f t="shared" si="17"/>
        <v>1433400</v>
      </c>
      <c r="J74" s="12"/>
      <c r="K74" s="12">
        <f t="shared" si="18"/>
        <v>1433400</v>
      </c>
      <c r="L74" s="12"/>
      <c r="M74" s="12">
        <f t="shared" si="19"/>
        <v>1433400</v>
      </c>
      <c r="N74" s="12"/>
      <c r="O74" s="12">
        <f t="shared" si="19"/>
        <v>1433400</v>
      </c>
      <c r="P74" s="12"/>
      <c r="Q74" s="12">
        <f t="shared" si="20"/>
        <v>1433400</v>
      </c>
    </row>
    <row r="75" spans="1:17" s="2" customFormat="1" ht="38.25">
      <c r="A75" s="9"/>
      <c r="B75" s="13" t="s">
        <v>13</v>
      </c>
      <c r="C75" s="12">
        <v>38400</v>
      </c>
      <c r="D75" s="12"/>
      <c r="E75" s="12">
        <f t="shared" si="2"/>
        <v>38400</v>
      </c>
      <c r="F75" s="12"/>
      <c r="G75" s="12">
        <f t="shared" si="16"/>
        <v>38400</v>
      </c>
      <c r="H75" s="12"/>
      <c r="I75" s="12">
        <f t="shared" si="17"/>
        <v>38400</v>
      </c>
      <c r="J75" s="12"/>
      <c r="K75" s="12">
        <f t="shared" si="18"/>
        <v>38400</v>
      </c>
      <c r="L75" s="12"/>
      <c r="M75" s="12">
        <f t="shared" si="19"/>
        <v>38400</v>
      </c>
      <c r="N75" s="12"/>
      <c r="O75" s="12">
        <f t="shared" si="19"/>
        <v>38400</v>
      </c>
      <c r="P75" s="12"/>
      <c r="Q75" s="12">
        <f t="shared" si="20"/>
        <v>38400</v>
      </c>
    </row>
    <row r="76" spans="1:17" s="2" customFormat="1" ht="25.5">
      <c r="A76" s="9"/>
      <c r="B76" s="13" t="s">
        <v>14</v>
      </c>
      <c r="C76" s="12">
        <v>1826300</v>
      </c>
      <c r="D76" s="12"/>
      <c r="E76" s="12">
        <f t="shared" si="2"/>
        <v>1826300</v>
      </c>
      <c r="F76" s="12"/>
      <c r="G76" s="12">
        <f t="shared" si="16"/>
        <v>1826300</v>
      </c>
      <c r="H76" s="12"/>
      <c r="I76" s="12">
        <f t="shared" si="17"/>
        <v>1826300</v>
      </c>
      <c r="J76" s="12"/>
      <c r="K76" s="12">
        <f t="shared" si="18"/>
        <v>1826300</v>
      </c>
      <c r="L76" s="12"/>
      <c r="M76" s="12">
        <f t="shared" si="19"/>
        <v>1826300</v>
      </c>
      <c r="N76" s="12"/>
      <c r="O76" s="12">
        <f t="shared" si="19"/>
        <v>1826300</v>
      </c>
      <c r="P76" s="12">
        <v>-150000</v>
      </c>
      <c r="Q76" s="12">
        <f t="shared" si="20"/>
        <v>1676300</v>
      </c>
    </row>
    <row r="77" spans="1:17" s="2" customFormat="1" ht="76.5">
      <c r="A77" s="9"/>
      <c r="B77" s="20" t="s">
        <v>61</v>
      </c>
      <c r="C77" s="12">
        <v>49835700</v>
      </c>
      <c r="D77" s="12">
        <v>1560800</v>
      </c>
      <c r="E77" s="12">
        <f t="shared" si="2"/>
        <v>51396500</v>
      </c>
      <c r="F77" s="12"/>
      <c r="G77" s="12">
        <f t="shared" si="16"/>
        <v>51396500</v>
      </c>
      <c r="H77" s="12"/>
      <c r="I77" s="12">
        <f t="shared" si="17"/>
        <v>51396500</v>
      </c>
      <c r="J77" s="12"/>
      <c r="K77" s="12">
        <f t="shared" si="18"/>
        <v>51396500</v>
      </c>
      <c r="L77" s="12"/>
      <c r="M77" s="12">
        <f t="shared" si="19"/>
        <v>51396500</v>
      </c>
      <c r="N77" s="12">
        <f>10914430+57000</f>
        <v>10971430</v>
      </c>
      <c r="O77" s="12">
        <f t="shared" si="19"/>
        <v>62367930</v>
      </c>
      <c r="P77" s="12"/>
      <c r="Q77" s="12">
        <f t="shared" si="20"/>
        <v>62367930</v>
      </c>
    </row>
    <row r="78" spans="1:17" s="2" customFormat="1" ht="25.5">
      <c r="A78" s="9"/>
      <c r="B78" s="13" t="s">
        <v>6</v>
      </c>
      <c r="C78" s="12">
        <v>3569800</v>
      </c>
      <c r="D78" s="12">
        <v>161500</v>
      </c>
      <c r="E78" s="12">
        <f t="shared" si="2"/>
        <v>3731300</v>
      </c>
      <c r="F78" s="12"/>
      <c r="G78" s="12">
        <f t="shared" si="16"/>
        <v>3731300</v>
      </c>
      <c r="H78" s="12"/>
      <c r="I78" s="12">
        <f t="shared" si="17"/>
        <v>3731300</v>
      </c>
      <c r="J78" s="12"/>
      <c r="K78" s="12">
        <f t="shared" si="18"/>
        <v>3731300</v>
      </c>
      <c r="L78" s="12">
        <v>382320</v>
      </c>
      <c r="M78" s="12">
        <f t="shared" si="19"/>
        <v>4113620</v>
      </c>
      <c r="N78" s="12"/>
      <c r="O78" s="12">
        <f t="shared" si="19"/>
        <v>4113620</v>
      </c>
      <c r="P78" s="12">
        <v>315100</v>
      </c>
      <c r="Q78" s="12">
        <f t="shared" si="20"/>
        <v>4428720</v>
      </c>
    </row>
    <row r="79" spans="1:17" s="2" customFormat="1" ht="51">
      <c r="A79" s="9"/>
      <c r="B79" s="13" t="s">
        <v>42</v>
      </c>
      <c r="C79" s="12">
        <v>11391800</v>
      </c>
      <c r="D79" s="12"/>
      <c r="E79" s="12">
        <f t="shared" si="2"/>
        <v>11391800</v>
      </c>
      <c r="F79" s="12"/>
      <c r="G79" s="12">
        <f t="shared" si="16"/>
        <v>11391800</v>
      </c>
      <c r="H79" s="12"/>
      <c r="I79" s="12">
        <f t="shared" si="17"/>
        <v>11391800</v>
      </c>
      <c r="J79" s="12"/>
      <c r="K79" s="12">
        <f t="shared" si="18"/>
        <v>11391800</v>
      </c>
      <c r="L79" s="12"/>
      <c r="M79" s="12">
        <f t="shared" si="19"/>
        <v>11391800</v>
      </c>
      <c r="N79" s="12">
        <f>-2459400-158800</f>
        <v>-2618200</v>
      </c>
      <c r="O79" s="12">
        <f t="shared" si="19"/>
        <v>8773600</v>
      </c>
      <c r="P79" s="12"/>
      <c r="Q79" s="12">
        <f t="shared" si="20"/>
        <v>8773600</v>
      </c>
    </row>
    <row r="80" spans="1:17" s="2" customFormat="1" ht="63.75">
      <c r="A80" s="9"/>
      <c r="B80" s="20" t="s">
        <v>62</v>
      </c>
      <c r="C80" s="12">
        <v>274390000</v>
      </c>
      <c r="D80" s="12">
        <v>2859400</v>
      </c>
      <c r="E80" s="12">
        <f t="shared" si="2"/>
        <v>277249400</v>
      </c>
      <c r="F80" s="12"/>
      <c r="G80" s="12">
        <f t="shared" si="16"/>
        <v>277249400</v>
      </c>
      <c r="H80" s="12"/>
      <c r="I80" s="12">
        <f t="shared" si="17"/>
        <v>277249400</v>
      </c>
      <c r="J80" s="12"/>
      <c r="K80" s="12">
        <f t="shared" si="18"/>
        <v>277249400</v>
      </c>
      <c r="L80" s="12"/>
      <c r="M80" s="12">
        <f t="shared" si="19"/>
        <v>277249400</v>
      </c>
      <c r="N80" s="12">
        <f>31845350+400000</f>
        <v>32245350</v>
      </c>
      <c r="O80" s="12">
        <f t="shared" si="19"/>
        <v>309494750</v>
      </c>
      <c r="P80" s="12"/>
      <c r="Q80" s="12">
        <f t="shared" si="20"/>
        <v>309494750</v>
      </c>
    </row>
    <row r="81" spans="1:17" s="2" customFormat="1" ht="38.25">
      <c r="A81" s="9"/>
      <c r="B81" s="21" t="s">
        <v>8</v>
      </c>
      <c r="C81" s="12">
        <v>165300</v>
      </c>
      <c r="D81" s="12"/>
      <c r="E81" s="12">
        <f t="shared" si="2"/>
        <v>165300</v>
      </c>
      <c r="F81" s="12"/>
      <c r="G81" s="12">
        <f t="shared" si="16"/>
        <v>165300</v>
      </c>
      <c r="H81" s="12"/>
      <c r="I81" s="12">
        <f t="shared" si="17"/>
        <v>165300</v>
      </c>
      <c r="J81" s="12"/>
      <c r="K81" s="12">
        <f t="shared" si="18"/>
        <v>165300</v>
      </c>
      <c r="L81" s="12"/>
      <c r="M81" s="12">
        <f t="shared" si="19"/>
        <v>165300</v>
      </c>
      <c r="N81" s="12"/>
      <c r="O81" s="12">
        <f t="shared" si="19"/>
        <v>165300</v>
      </c>
      <c r="P81" s="12"/>
      <c r="Q81" s="12">
        <f t="shared" si="20"/>
        <v>165300</v>
      </c>
    </row>
    <row r="82" spans="1:17" s="2" customFormat="1" ht="30.75" customHeight="1">
      <c r="A82" s="9"/>
      <c r="B82" s="13" t="s">
        <v>43</v>
      </c>
      <c r="C82" s="12">
        <v>6699200</v>
      </c>
      <c r="D82" s="12"/>
      <c r="E82" s="12">
        <f t="shared" si="2"/>
        <v>6699200</v>
      </c>
      <c r="F82" s="12"/>
      <c r="G82" s="12">
        <f t="shared" si="16"/>
        <v>6699200</v>
      </c>
      <c r="H82" s="12"/>
      <c r="I82" s="12">
        <f t="shared" si="17"/>
        <v>6699200</v>
      </c>
      <c r="J82" s="12"/>
      <c r="K82" s="12">
        <f t="shared" si="18"/>
        <v>6699200</v>
      </c>
      <c r="L82" s="12"/>
      <c r="M82" s="12">
        <f t="shared" si="19"/>
        <v>6699200</v>
      </c>
      <c r="N82" s="12"/>
      <c r="O82" s="12">
        <f t="shared" si="19"/>
        <v>6699200</v>
      </c>
      <c r="P82" s="12">
        <v>-532800</v>
      </c>
      <c r="Q82" s="12">
        <f t="shared" si="20"/>
        <v>6166400</v>
      </c>
    </row>
    <row r="83" spans="1:17" s="2" customFormat="1" ht="25.5">
      <c r="A83" s="9"/>
      <c r="B83" s="13" t="s">
        <v>0</v>
      </c>
      <c r="C83" s="12">
        <v>323100</v>
      </c>
      <c r="D83" s="12"/>
      <c r="E83" s="12">
        <f t="shared" si="2"/>
        <v>323100</v>
      </c>
      <c r="F83" s="12"/>
      <c r="G83" s="12">
        <f t="shared" si="16"/>
        <v>323100</v>
      </c>
      <c r="H83" s="12"/>
      <c r="I83" s="12">
        <f t="shared" si="17"/>
        <v>323100</v>
      </c>
      <c r="J83" s="12"/>
      <c r="K83" s="12">
        <f t="shared" si="18"/>
        <v>323100</v>
      </c>
      <c r="L83" s="12"/>
      <c r="M83" s="12">
        <f t="shared" si="19"/>
        <v>323100</v>
      </c>
      <c r="N83" s="12">
        <v>100000</v>
      </c>
      <c r="O83" s="12">
        <f t="shared" si="19"/>
        <v>423100</v>
      </c>
      <c r="P83" s="12">
        <v>-50000</v>
      </c>
      <c r="Q83" s="12">
        <f t="shared" si="20"/>
        <v>373100</v>
      </c>
    </row>
    <row r="84" spans="1:17" s="2" customFormat="1" ht="204.75" customHeight="1">
      <c r="A84" s="9"/>
      <c r="B84" s="20" t="s">
        <v>44</v>
      </c>
      <c r="C84" s="12">
        <v>142500</v>
      </c>
      <c r="D84" s="12">
        <v>6300</v>
      </c>
      <c r="E84" s="12">
        <f t="shared" si="2"/>
        <v>148800</v>
      </c>
      <c r="F84" s="12"/>
      <c r="G84" s="12">
        <f t="shared" si="16"/>
        <v>148800</v>
      </c>
      <c r="H84" s="12"/>
      <c r="I84" s="12">
        <f t="shared" si="17"/>
        <v>148800</v>
      </c>
      <c r="J84" s="12"/>
      <c r="K84" s="12">
        <f t="shared" si="18"/>
        <v>148800</v>
      </c>
      <c r="L84" s="12">
        <v>14260</v>
      </c>
      <c r="M84" s="12">
        <f t="shared" si="19"/>
        <v>163060</v>
      </c>
      <c r="N84" s="12"/>
      <c r="O84" s="12">
        <f t="shared" si="19"/>
        <v>163060</v>
      </c>
      <c r="P84" s="12"/>
      <c r="Q84" s="12">
        <f t="shared" si="20"/>
        <v>163060</v>
      </c>
    </row>
    <row r="85" spans="1:17" s="2" customFormat="1" ht="25.5">
      <c r="A85" s="9"/>
      <c r="B85" s="13" t="s">
        <v>11</v>
      </c>
      <c r="C85" s="12">
        <v>2563100</v>
      </c>
      <c r="D85" s="12"/>
      <c r="E85" s="12">
        <f t="shared" si="2"/>
        <v>2563100</v>
      </c>
      <c r="F85" s="12"/>
      <c r="G85" s="12">
        <f t="shared" si="16"/>
        <v>2563100</v>
      </c>
      <c r="H85" s="12"/>
      <c r="I85" s="12">
        <f t="shared" si="17"/>
        <v>2563100</v>
      </c>
      <c r="J85" s="12"/>
      <c r="K85" s="12">
        <f t="shared" si="18"/>
        <v>2563100</v>
      </c>
      <c r="L85" s="12"/>
      <c r="M85" s="12">
        <f t="shared" si="19"/>
        <v>2563100</v>
      </c>
      <c r="N85" s="12"/>
      <c r="O85" s="12">
        <f t="shared" si="19"/>
        <v>2563100</v>
      </c>
      <c r="P85" s="12">
        <v>-190000</v>
      </c>
      <c r="Q85" s="12">
        <f t="shared" si="20"/>
        <v>2373100</v>
      </c>
    </row>
    <row r="86" spans="1:17" s="2" customFormat="1" ht="25.5">
      <c r="A86" s="9"/>
      <c r="B86" s="13" t="s">
        <v>16</v>
      </c>
      <c r="C86" s="12">
        <v>528500</v>
      </c>
      <c r="D86" s="12">
        <v>23500</v>
      </c>
      <c r="E86" s="12">
        <f t="shared" si="2"/>
        <v>552000</v>
      </c>
      <c r="F86" s="12"/>
      <c r="G86" s="12">
        <f t="shared" si="16"/>
        <v>552000</v>
      </c>
      <c r="H86" s="12"/>
      <c r="I86" s="12">
        <f t="shared" si="17"/>
        <v>552000</v>
      </c>
      <c r="J86" s="12"/>
      <c r="K86" s="12">
        <f t="shared" si="18"/>
        <v>552000</v>
      </c>
      <c r="L86" s="12">
        <v>53620</v>
      </c>
      <c r="M86" s="12">
        <f t="shared" si="19"/>
        <v>605620</v>
      </c>
      <c r="N86" s="12"/>
      <c r="O86" s="12">
        <f t="shared" si="19"/>
        <v>605620</v>
      </c>
      <c r="P86" s="12"/>
      <c r="Q86" s="12">
        <f t="shared" si="20"/>
        <v>605620</v>
      </c>
    </row>
    <row r="87" spans="1:17" s="2" customFormat="1" ht="56.25" customHeight="1">
      <c r="A87" s="9"/>
      <c r="B87" s="13" t="s">
        <v>63</v>
      </c>
      <c r="C87" s="12">
        <v>557200</v>
      </c>
      <c r="D87" s="12"/>
      <c r="E87" s="12">
        <f t="shared" si="2"/>
        <v>557200</v>
      </c>
      <c r="F87" s="12"/>
      <c r="G87" s="12">
        <f t="shared" si="16"/>
        <v>557200</v>
      </c>
      <c r="H87" s="12"/>
      <c r="I87" s="12">
        <f t="shared" si="17"/>
        <v>557200</v>
      </c>
      <c r="J87" s="12"/>
      <c r="K87" s="12">
        <f t="shared" si="18"/>
        <v>557200</v>
      </c>
      <c r="L87" s="12"/>
      <c r="M87" s="12">
        <f t="shared" si="19"/>
        <v>557200</v>
      </c>
      <c r="N87" s="12"/>
      <c r="O87" s="12">
        <f t="shared" si="19"/>
        <v>557200</v>
      </c>
      <c r="P87" s="12"/>
      <c r="Q87" s="12">
        <f t="shared" si="20"/>
        <v>557200</v>
      </c>
    </row>
    <row r="88" spans="1:17" s="2" customFormat="1" ht="38.25">
      <c r="A88" s="9"/>
      <c r="B88" s="18" t="s">
        <v>15</v>
      </c>
      <c r="C88" s="12">
        <v>353616500</v>
      </c>
      <c r="D88" s="12">
        <v>40570100</v>
      </c>
      <c r="E88" s="12">
        <f t="shared" si="2"/>
        <v>394186600</v>
      </c>
      <c r="F88" s="12"/>
      <c r="G88" s="12">
        <f t="shared" si="16"/>
        <v>394186600</v>
      </c>
      <c r="H88" s="12"/>
      <c r="I88" s="12">
        <f t="shared" si="17"/>
        <v>394186600</v>
      </c>
      <c r="J88" s="12"/>
      <c r="K88" s="12">
        <f t="shared" si="18"/>
        <v>394186600</v>
      </c>
      <c r="L88" s="12"/>
      <c r="M88" s="12">
        <f t="shared" si="19"/>
        <v>394186600</v>
      </c>
      <c r="N88" s="12">
        <f>16271090+447000+36350430</f>
        <v>53068520</v>
      </c>
      <c r="O88" s="12">
        <f t="shared" si="19"/>
        <v>447255120</v>
      </c>
      <c r="P88" s="12"/>
      <c r="Q88" s="12">
        <f t="shared" si="20"/>
        <v>447255120</v>
      </c>
    </row>
    <row r="89" spans="1:17" s="2" customFormat="1" ht="63.75">
      <c r="A89" s="9"/>
      <c r="B89" s="17" t="s">
        <v>45</v>
      </c>
      <c r="C89" s="12">
        <v>309200</v>
      </c>
      <c r="D89" s="12">
        <v>20400</v>
      </c>
      <c r="E89" s="12">
        <f aca="true" t="shared" si="21" ref="E89:E114">C89+D89</f>
        <v>329600</v>
      </c>
      <c r="F89" s="12"/>
      <c r="G89" s="12">
        <f t="shared" si="16"/>
        <v>329600</v>
      </c>
      <c r="H89" s="12"/>
      <c r="I89" s="12">
        <f t="shared" si="17"/>
        <v>329600</v>
      </c>
      <c r="J89" s="12"/>
      <c r="K89" s="12">
        <f t="shared" si="18"/>
        <v>329600</v>
      </c>
      <c r="L89" s="12"/>
      <c r="M89" s="12">
        <f t="shared" si="19"/>
        <v>329600</v>
      </c>
      <c r="N89" s="12">
        <f>541100-226800+3000</f>
        <v>317300</v>
      </c>
      <c r="O89" s="12">
        <f t="shared" si="19"/>
        <v>646900</v>
      </c>
      <c r="P89" s="12"/>
      <c r="Q89" s="12">
        <f t="shared" si="20"/>
        <v>646900</v>
      </c>
    </row>
    <row r="90" spans="1:17" s="2" customFormat="1" ht="63.75">
      <c r="A90" s="9"/>
      <c r="B90" s="16" t="s">
        <v>18</v>
      </c>
      <c r="C90" s="12">
        <v>3705600</v>
      </c>
      <c r="D90" s="12"/>
      <c r="E90" s="12">
        <f t="shared" si="21"/>
        <v>3705600</v>
      </c>
      <c r="F90" s="12"/>
      <c r="G90" s="12">
        <f t="shared" si="16"/>
        <v>3705600</v>
      </c>
      <c r="H90" s="12"/>
      <c r="I90" s="12">
        <f t="shared" si="17"/>
        <v>3705600</v>
      </c>
      <c r="J90" s="12"/>
      <c r="K90" s="12">
        <f t="shared" si="18"/>
        <v>3705600</v>
      </c>
      <c r="L90" s="12"/>
      <c r="M90" s="12">
        <f t="shared" si="19"/>
        <v>3705600</v>
      </c>
      <c r="N90" s="12">
        <v>1285870</v>
      </c>
      <c r="O90" s="12">
        <f t="shared" si="19"/>
        <v>4991470</v>
      </c>
      <c r="P90" s="12"/>
      <c r="Q90" s="12">
        <f t="shared" si="20"/>
        <v>4991470</v>
      </c>
    </row>
    <row r="91" spans="1:17" s="2" customFormat="1" ht="76.5">
      <c r="A91" s="9"/>
      <c r="B91" s="17" t="s">
        <v>98</v>
      </c>
      <c r="C91" s="12">
        <v>1800</v>
      </c>
      <c r="D91" s="12">
        <v>0</v>
      </c>
      <c r="E91" s="12">
        <f t="shared" si="21"/>
        <v>1800</v>
      </c>
      <c r="F91" s="12"/>
      <c r="G91" s="12">
        <f t="shared" si="16"/>
        <v>1800</v>
      </c>
      <c r="H91" s="12"/>
      <c r="I91" s="12">
        <f t="shared" si="17"/>
        <v>1800</v>
      </c>
      <c r="J91" s="12"/>
      <c r="K91" s="12">
        <f t="shared" si="18"/>
        <v>1800</v>
      </c>
      <c r="L91" s="12"/>
      <c r="M91" s="12">
        <f t="shared" si="19"/>
        <v>1800</v>
      </c>
      <c r="N91" s="12"/>
      <c r="O91" s="12">
        <f t="shared" si="19"/>
        <v>1800</v>
      </c>
      <c r="P91" s="12">
        <v>2000</v>
      </c>
      <c r="Q91" s="12">
        <f t="shared" si="20"/>
        <v>3800</v>
      </c>
    </row>
    <row r="92" spans="1:17" s="2" customFormat="1" ht="25.5">
      <c r="A92" s="9"/>
      <c r="B92" s="16" t="s">
        <v>127</v>
      </c>
      <c r="C92" s="12">
        <v>0</v>
      </c>
      <c r="D92" s="12"/>
      <c r="E92" s="12">
        <v>0</v>
      </c>
      <c r="F92" s="12"/>
      <c r="G92" s="12">
        <v>0</v>
      </c>
      <c r="H92" s="12">
        <v>9694500</v>
      </c>
      <c r="I92" s="12">
        <f t="shared" si="17"/>
        <v>9694500</v>
      </c>
      <c r="J92" s="12"/>
      <c r="K92" s="12">
        <f t="shared" si="18"/>
        <v>9694500</v>
      </c>
      <c r="L92" s="12">
        <v>800000</v>
      </c>
      <c r="M92" s="12">
        <f t="shared" si="19"/>
        <v>10494500</v>
      </c>
      <c r="N92" s="12"/>
      <c r="O92" s="12">
        <f t="shared" si="19"/>
        <v>10494500</v>
      </c>
      <c r="P92" s="12">
        <v>-155000</v>
      </c>
      <c r="Q92" s="12">
        <f t="shared" si="20"/>
        <v>10339500</v>
      </c>
    </row>
    <row r="93" spans="1:17" s="2" customFormat="1" ht="141.75" customHeight="1">
      <c r="A93" s="9"/>
      <c r="B93" s="25" t="s">
        <v>138</v>
      </c>
      <c r="C93" s="12">
        <v>0</v>
      </c>
      <c r="D93" s="12"/>
      <c r="E93" s="12">
        <v>0</v>
      </c>
      <c r="F93" s="12"/>
      <c r="G93" s="12">
        <v>0</v>
      </c>
      <c r="H93" s="12">
        <v>39700</v>
      </c>
      <c r="I93" s="12">
        <f t="shared" si="17"/>
        <v>39700</v>
      </c>
      <c r="J93" s="12"/>
      <c r="K93" s="12">
        <f t="shared" si="18"/>
        <v>39700</v>
      </c>
      <c r="L93" s="12"/>
      <c r="M93" s="12">
        <f t="shared" si="19"/>
        <v>39700</v>
      </c>
      <c r="N93" s="12"/>
      <c r="O93" s="12">
        <f t="shared" si="19"/>
        <v>39700</v>
      </c>
      <c r="P93" s="12"/>
      <c r="Q93" s="12">
        <f t="shared" si="20"/>
        <v>39700</v>
      </c>
    </row>
    <row r="94" spans="1:17" s="2" customFormat="1" ht="114.75">
      <c r="A94" s="9"/>
      <c r="B94" s="25" t="s">
        <v>148</v>
      </c>
      <c r="C94" s="12"/>
      <c r="D94" s="12"/>
      <c r="E94" s="12"/>
      <c r="F94" s="12"/>
      <c r="G94" s="12"/>
      <c r="H94" s="12"/>
      <c r="I94" s="12"/>
      <c r="J94" s="12"/>
      <c r="K94" s="12">
        <v>0</v>
      </c>
      <c r="L94" s="12">
        <v>37000</v>
      </c>
      <c r="M94" s="12">
        <f t="shared" si="19"/>
        <v>37000</v>
      </c>
      <c r="N94" s="12">
        <v>6000</v>
      </c>
      <c r="O94" s="12">
        <f t="shared" si="19"/>
        <v>43000</v>
      </c>
      <c r="P94" s="12">
        <v>-8700</v>
      </c>
      <c r="Q94" s="12">
        <f t="shared" si="20"/>
        <v>34300</v>
      </c>
    </row>
    <row r="95" spans="1:17" s="2" customFormat="1" ht="63.75">
      <c r="A95" s="9"/>
      <c r="B95" s="25" t="s">
        <v>152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>
        <v>225000</v>
      </c>
      <c r="O95" s="12">
        <f t="shared" si="19"/>
        <v>225000</v>
      </c>
      <c r="P95" s="12"/>
      <c r="Q95" s="12">
        <f t="shared" si="20"/>
        <v>225000</v>
      </c>
    </row>
    <row r="96" spans="1:17" s="2" customFormat="1" ht="38.25">
      <c r="A96" s="9" t="s">
        <v>22</v>
      </c>
      <c r="B96" s="15" t="s">
        <v>134</v>
      </c>
      <c r="C96" s="12">
        <v>18311900</v>
      </c>
      <c r="D96" s="12"/>
      <c r="E96" s="12">
        <f t="shared" si="21"/>
        <v>18311900</v>
      </c>
      <c r="F96" s="12"/>
      <c r="G96" s="12">
        <f t="shared" si="16"/>
        <v>18311900</v>
      </c>
      <c r="H96" s="12"/>
      <c r="I96" s="12">
        <f t="shared" si="17"/>
        <v>18311900</v>
      </c>
      <c r="J96" s="12"/>
      <c r="K96" s="12">
        <f t="shared" si="18"/>
        <v>18311900</v>
      </c>
      <c r="L96" s="12">
        <v>2131000</v>
      </c>
      <c r="M96" s="12">
        <f t="shared" si="19"/>
        <v>20442900</v>
      </c>
      <c r="N96" s="12"/>
      <c r="O96" s="12">
        <f t="shared" si="19"/>
        <v>20442900</v>
      </c>
      <c r="P96" s="12">
        <v>-900000</v>
      </c>
      <c r="Q96" s="12">
        <f t="shared" si="20"/>
        <v>19542900</v>
      </c>
    </row>
    <row r="97" spans="1:17" s="2" customFormat="1" ht="57" customHeight="1">
      <c r="A97" s="9" t="s">
        <v>23</v>
      </c>
      <c r="B97" s="15" t="s">
        <v>133</v>
      </c>
      <c r="C97" s="12">
        <v>16376300</v>
      </c>
      <c r="D97" s="12"/>
      <c r="E97" s="12">
        <f t="shared" si="21"/>
        <v>16376300</v>
      </c>
      <c r="F97" s="12"/>
      <c r="G97" s="12">
        <f t="shared" si="16"/>
        <v>16376300</v>
      </c>
      <c r="H97" s="12"/>
      <c r="I97" s="12">
        <f t="shared" si="17"/>
        <v>16376300</v>
      </c>
      <c r="J97" s="12"/>
      <c r="K97" s="12">
        <f t="shared" si="18"/>
        <v>16376300</v>
      </c>
      <c r="L97" s="12"/>
      <c r="M97" s="12">
        <f t="shared" si="19"/>
        <v>16376300</v>
      </c>
      <c r="N97" s="12">
        <f>-1311400+262400-350000</f>
        <v>-1399000</v>
      </c>
      <c r="O97" s="12">
        <f t="shared" si="19"/>
        <v>14977300</v>
      </c>
      <c r="P97" s="12"/>
      <c r="Q97" s="12">
        <f t="shared" si="20"/>
        <v>14977300</v>
      </c>
    </row>
    <row r="98" spans="1:17" s="2" customFormat="1" ht="51">
      <c r="A98" s="9" t="s">
        <v>24</v>
      </c>
      <c r="B98" s="15" t="s">
        <v>132</v>
      </c>
      <c r="C98" s="12">
        <v>15278400</v>
      </c>
      <c r="D98" s="12"/>
      <c r="E98" s="12">
        <f t="shared" si="21"/>
        <v>15278400</v>
      </c>
      <c r="F98" s="12"/>
      <c r="G98" s="12">
        <f t="shared" si="16"/>
        <v>15278400</v>
      </c>
      <c r="H98" s="12"/>
      <c r="I98" s="12">
        <f t="shared" si="17"/>
        <v>15278400</v>
      </c>
      <c r="J98" s="12"/>
      <c r="K98" s="12">
        <f t="shared" si="18"/>
        <v>15278400</v>
      </c>
      <c r="L98" s="12">
        <v>-4899800</v>
      </c>
      <c r="M98" s="12">
        <f t="shared" si="19"/>
        <v>10378600</v>
      </c>
      <c r="N98" s="12"/>
      <c r="O98" s="12">
        <f t="shared" si="19"/>
        <v>10378600</v>
      </c>
      <c r="P98" s="12"/>
      <c r="Q98" s="12">
        <f t="shared" si="20"/>
        <v>10378600</v>
      </c>
    </row>
    <row r="99" spans="1:17" s="2" customFormat="1" ht="51">
      <c r="A99" s="9" t="s">
        <v>25</v>
      </c>
      <c r="B99" s="11" t="s">
        <v>47</v>
      </c>
      <c r="C99" s="12">
        <v>4721100</v>
      </c>
      <c r="D99" s="12"/>
      <c r="E99" s="12">
        <f t="shared" si="21"/>
        <v>4721100</v>
      </c>
      <c r="F99" s="12"/>
      <c r="G99" s="12">
        <f t="shared" si="16"/>
        <v>4721100</v>
      </c>
      <c r="H99" s="12"/>
      <c r="I99" s="12">
        <f t="shared" si="17"/>
        <v>4721100</v>
      </c>
      <c r="J99" s="12"/>
      <c r="K99" s="12">
        <f t="shared" si="18"/>
        <v>4721100</v>
      </c>
      <c r="L99" s="12"/>
      <c r="M99" s="12">
        <f t="shared" si="19"/>
        <v>4721100</v>
      </c>
      <c r="N99" s="12">
        <v>-34400</v>
      </c>
      <c r="O99" s="12">
        <f t="shared" si="19"/>
        <v>4686700</v>
      </c>
      <c r="P99" s="12">
        <v>-47900</v>
      </c>
      <c r="Q99" s="12">
        <f t="shared" si="20"/>
        <v>4638800</v>
      </c>
    </row>
    <row r="100" spans="1:17" s="2" customFormat="1" ht="25.5">
      <c r="A100" s="9" t="s">
        <v>26</v>
      </c>
      <c r="B100" s="11" t="s">
        <v>131</v>
      </c>
      <c r="C100" s="12">
        <v>34641200</v>
      </c>
      <c r="D100" s="12"/>
      <c r="E100" s="12">
        <f t="shared" si="21"/>
        <v>34641200</v>
      </c>
      <c r="F100" s="12"/>
      <c r="G100" s="12">
        <f t="shared" si="16"/>
        <v>34641200</v>
      </c>
      <c r="H100" s="12"/>
      <c r="I100" s="12">
        <f t="shared" si="17"/>
        <v>34641200</v>
      </c>
      <c r="J100" s="12"/>
      <c r="K100" s="12">
        <f t="shared" si="18"/>
        <v>34641200</v>
      </c>
      <c r="L100" s="12">
        <v>-2300000</v>
      </c>
      <c r="M100" s="12">
        <f t="shared" si="19"/>
        <v>32341200</v>
      </c>
      <c r="N100" s="12"/>
      <c r="O100" s="12">
        <f t="shared" si="19"/>
        <v>32341200</v>
      </c>
      <c r="P100" s="12">
        <v>-500000</v>
      </c>
      <c r="Q100" s="12">
        <f t="shared" si="20"/>
        <v>31841200</v>
      </c>
    </row>
    <row r="101" spans="1:17" s="2" customFormat="1" ht="38.25" hidden="1">
      <c r="A101" s="9" t="s">
        <v>66</v>
      </c>
      <c r="B101" s="22" t="s">
        <v>130</v>
      </c>
      <c r="C101" s="12">
        <v>9694500</v>
      </c>
      <c r="D101" s="12"/>
      <c r="E101" s="12">
        <f t="shared" si="21"/>
        <v>9694500</v>
      </c>
      <c r="F101" s="12"/>
      <c r="G101" s="12">
        <f t="shared" si="16"/>
        <v>9694500</v>
      </c>
      <c r="H101" s="12">
        <v>-9694500</v>
      </c>
      <c r="I101" s="12">
        <f t="shared" si="17"/>
        <v>0</v>
      </c>
      <c r="J101" s="12"/>
      <c r="K101" s="12">
        <f t="shared" si="18"/>
        <v>0</v>
      </c>
      <c r="L101" s="12"/>
      <c r="M101" s="12">
        <f t="shared" si="19"/>
        <v>0</v>
      </c>
      <c r="N101" s="12"/>
      <c r="O101" s="12">
        <f t="shared" si="19"/>
        <v>0</v>
      </c>
      <c r="P101" s="12"/>
      <c r="Q101" s="12">
        <f t="shared" si="20"/>
        <v>0</v>
      </c>
    </row>
    <row r="102" spans="1:17" s="2" customFormat="1" ht="25.5">
      <c r="A102" s="9" t="s">
        <v>89</v>
      </c>
      <c r="B102" s="11" t="s">
        <v>58</v>
      </c>
      <c r="C102" s="12">
        <v>2259600</v>
      </c>
      <c r="D102" s="12"/>
      <c r="E102" s="12">
        <f t="shared" si="21"/>
        <v>2259600</v>
      </c>
      <c r="F102" s="12"/>
      <c r="G102" s="12">
        <f t="shared" si="16"/>
        <v>2259600</v>
      </c>
      <c r="H102" s="12"/>
      <c r="I102" s="12">
        <f t="shared" si="17"/>
        <v>2259600</v>
      </c>
      <c r="J102" s="12"/>
      <c r="K102" s="12">
        <f t="shared" si="18"/>
        <v>2259600</v>
      </c>
      <c r="L102" s="12"/>
      <c r="M102" s="12">
        <f t="shared" si="19"/>
        <v>2259600</v>
      </c>
      <c r="N102" s="12"/>
      <c r="O102" s="12">
        <f t="shared" si="19"/>
        <v>2259600</v>
      </c>
      <c r="P102" s="12"/>
      <c r="Q102" s="12">
        <f t="shared" si="20"/>
        <v>2259600</v>
      </c>
    </row>
    <row r="103" spans="1:17" s="2" customFormat="1" ht="64.5" customHeight="1">
      <c r="A103" s="9" t="s">
        <v>51</v>
      </c>
      <c r="B103" s="11" t="s">
        <v>88</v>
      </c>
      <c r="C103" s="12">
        <v>13700</v>
      </c>
      <c r="D103" s="12"/>
      <c r="E103" s="12">
        <f t="shared" si="21"/>
        <v>13700</v>
      </c>
      <c r="F103" s="12"/>
      <c r="G103" s="12">
        <f t="shared" si="16"/>
        <v>13700</v>
      </c>
      <c r="H103" s="12"/>
      <c r="I103" s="12">
        <f t="shared" si="17"/>
        <v>13700</v>
      </c>
      <c r="J103" s="12"/>
      <c r="K103" s="12">
        <f t="shared" si="18"/>
        <v>13700</v>
      </c>
      <c r="L103" s="12"/>
      <c r="M103" s="12">
        <f t="shared" si="19"/>
        <v>13700</v>
      </c>
      <c r="N103" s="12"/>
      <c r="O103" s="12">
        <f t="shared" si="19"/>
        <v>13700</v>
      </c>
      <c r="P103" s="12"/>
      <c r="Q103" s="12">
        <f t="shared" si="20"/>
        <v>13700</v>
      </c>
    </row>
    <row r="104" spans="1:17" s="2" customFormat="1" ht="12.75">
      <c r="A104" s="9" t="s">
        <v>105</v>
      </c>
      <c r="B104" s="11" t="s">
        <v>106</v>
      </c>
      <c r="C104" s="12">
        <f aca="true" t="shared" si="22" ref="C104:L104">C105</f>
        <v>62600</v>
      </c>
      <c r="D104" s="12">
        <f t="shared" si="22"/>
        <v>4800</v>
      </c>
      <c r="E104" s="12">
        <f t="shared" si="22"/>
        <v>67400</v>
      </c>
      <c r="F104" s="12">
        <f t="shared" si="22"/>
        <v>0</v>
      </c>
      <c r="G104" s="12">
        <f t="shared" si="22"/>
        <v>67400</v>
      </c>
      <c r="H104" s="12">
        <f t="shared" si="22"/>
        <v>0</v>
      </c>
      <c r="I104" s="12">
        <f t="shared" si="22"/>
        <v>67400</v>
      </c>
      <c r="J104" s="12">
        <f t="shared" si="22"/>
        <v>0</v>
      </c>
      <c r="K104" s="12">
        <f t="shared" si="22"/>
        <v>67400</v>
      </c>
      <c r="L104" s="12">
        <f t="shared" si="22"/>
        <v>0</v>
      </c>
      <c r="M104" s="12">
        <f>SUM(M105:M105)</f>
        <v>67400</v>
      </c>
      <c r="N104" s="12">
        <f>SUM(N105:N105)</f>
        <v>0</v>
      </c>
      <c r="O104" s="12">
        <f>SUM(O105:O105)</f>
        <v>67400</v>
      </c>
      <c r="P104" s="12">
        <f>SUM(P105:P105)</f>
        <v>0</v>
      </c>
      <c r="Q104" s="12">
        <f>SUM(Q105:Q105)</f>
        <v>67400</v>
      </c>
    </row>
    <row r="105" spans="1:17" s="2" customFormat="1" ht="38.25">
      <c r="A105" s="9"/>
      <c r="B105" s="11" t="s">
        <v>46</v>
      </c>
      <c r="C105" s="12">
        <v>62600</v>
      </c>
      <c r="D105" s="12">
        <v>4800</v>
      </c>
      <c r="E105" s="12">
        <f>C105+D105</f>
        <v>67400</v>
      </c>
      <c r="F105" s="12"/>
      <c r="G105" s="12">
        <f aca="true" t="shared" si="23" ref="G105:G114">E105+F105</f>
        <v>67400</v>
      </c>
      <c r="H105" s="12"/>
      <c r="I105" s="12">
        <f aca="true" t="shared" si="24" ref="I105:I114">G105+H105</f>
        <v>67400</v>
      </c>
      <c r="J105" s="12"/>
      <c r="K105" s="12">
        <f aca="true" t="shared" si="25" ref="K105:K114">I105+J105</f>
        <v>67400</v>
      </c>
      <c r="L105" s="12"/>
      <c r="M105" s="12">
        <f aca="true" t="shared" si="26" ref="M105:O114">K105+L105</f>
        <v>67400</v>
      </c>
      <c r="N105" s="12"/>
      <c r="O105" s="12">
        <f t="shared" si="26"/>
        <v>67400</v>
      </c>
      <c r="P105" s="12"/>
      <c r="Q105" s="12">
        <f>O105+P105</f>
        <v>67400</v>
      </c>
    </row>
    <row r="106" spans="1:17" ht="12.75">
      <c r="A106" s="10" t="s">
        <v>90</v>
      </c>
      <c r="B106" s="10" t="s">
        <v>154</v>
      </c>
      <c r="C106" s="8">
        <f>C108+C109+C110</f>
        <v>26625200</v>
      </c>
      <c r="D106" s="8">
        <f>D108+D109+D110</f>
        <v>0</v>
      </c>
      <c r="E106" s="8">
        <f t="shared" si="21"/>
        <v>26625200</v>
      </c>
      <c r="F106" s="8">
        <f>F108+F109+F110</f>
        <v>6458900</v>
      </c>
      <c r="G106" s="8">
        <f t="shared" si="23"/>
        <v>33084100</v>
      </c>
      <c r="H106" s="8">
        <f>H108+H109+H110</f>
        <v>0</v>
      </c>
      <c r="I106" s="8">
        <f t="shared" si="24"/>
        <v>33084100</v>
      </c>
      <c r="J106" s="8">
        <f>J108+J109+J110</f>
        <v>1000000</v>
      </c>
      <c r="K106" s="8">
        <f t="shared" si="25"/>
        <v>34084100</v>
      </c>
      <c r="L106" s="8">
        <f>L108+L109+L110</f>
        <v>881814</v>
      </c>
      <c r="M106" s="8">
        <f>SUM(M107:M110)</f>
        <v>34965914</v>
      </c>
      <c r="N106" s="8">
        <f>SUM(N107:N110)</f>
        <v>1195070</v>
      </c>
      <c r="O106" s="8">
        <f>SUM(O107:O110)</f>
        <v>36160984</v>
      </c>
      <c r="P106" s="8">
        <f>SUM(P107:P110)</f>
        <v>0</v>
      </c>
      <c r="Q106" s="8">
        <f>SUM(Q107:Q110)</f>
        <v>36160984</v>
      </c>
    </row>
    <row r="107" spans="1:17" ht="55.5" customHeight="1">
      <c r="A107" s="11" t="s">
        <v>156</v>
      </c>
      <c r="B107" s="11" t="s">
        <v>155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12">
        <v>0</v>
      </c>
      <c r="N107" s="12">
        <v>603170</v>
      </c>
      <c r="O107" s="12">
        <f t="shared" si="26"/>
        <v>603170</v>
      </c>
      <c r="P107" s="12"/>
      <c r="Q107" s="12">
        <f aca="true" t="shared" si="27" ref="Q107:Q114">O107+P107</f>
        <v>603170</v>
      </c>
    </row>
    <row r="108" spans="1:17" s="2" customFormat="1" ht="58.5" customHeight="1">
      <c r="A108" s="11" t="s">
        <v>91</v>
      </c>
      <c r="B108" s="11" t="s">
        <v>153</v>
      </c>
      <c r="C108" s="12">
        <v>21525200</v>
      </c>
      <c r="D108" s="12">
        <v>0</v>
      </c>
      <c r="E108" s="12">
        <f t="shared" si="21"/>
        <v>21525200</v>
      </c>
      <c r="F108" s="12">
        <v>0</v>
      </c>
      <c r="G108" s="12">
        <f t="shared" si="23"/>
        <v>21525200</v>
      </c>
      <c r="H108" s="12">
        <v>0</v>
      </c>
      <c r="I108" s="12">
        <f t="shared" si="24"/>
        <v>21525200</v>
      </c>
      <c r="J108" s="12"/>
      <c r="K108" s="12">
        <f t="shared" si="25"/>
        <v>21525200</v>
      </c>
      <c r="L108" s="12"/>
      <c r="M108" s="12">
        <f t="shared" si="26"/>
        <v>21525200</v>
      </c>
      <c r="N108" s="12">
        <v>783300</v>
      </c>
      <c r="O108" s="12">
        <f t="shared" si="26"/>
        <v>22308500</v>
      </c>
      <c r="P108" s="12"/>
      <c r="Q108" s="12">
        <f t="shared" si="27"/>
        <v>22308500</v>
      </c>
    </row>
    <row r="109" spans="1:17" s="2" customFormat="1" ht="25.5">
      <c r="A109" s="11" t="s">
        <v>92</v>
      </c>
      <c r="B109" s="11" t="s">
        <v>93</v>
      </c>
      <c r="C109" s="12">
        <v>5000000</v>
      </c>
      <c r="D109" s="12"/>
      <c r="E109" s="12">
        <f t="shared" si="21"/>
        <v>5000000</v>
      </c>
      <c r="F109" s="12"/>
      <c r="G109" s="12">
        <f t="shared" si="23"/>
        <v>5000000</v>
      </c>
      <c r="H109" s="12"/>
      <c r="I109" s="12">
        <f t="shared" si="24"/>
        <v>5000000</v>
      </c>
      <c r="J109" s="12"/>
      <c r="K109" s="12">
        <f t="shared" si="25"/>
        <v>5000000</v>
      </c>
      <c r="L109" s="12"/>
      <c r="M109" s="12">
        <f t="shared" si="26"/>
        <v>5000000</v>
      </c>
      <c r="N109" s="12"/>
      <c r="O109" s="12">
        <f t="shared" si="26"/>
        <v>5000000</v>
      </c>
      <c r="P109" s="12"/>
      <c r="Q109" s="12">
        <f t="shared" si="27"/>
        <v>5000000</v>
      </c>
    </row>
    <row r="110" spans="1:17" s="2" customFormat="1" ht="25.5">
      <c r="A110" s="11" t="s">
        <v>94</v>
      </c>
      <c r="B110" s="11" t="s">
        <v>95</v>
      </c>
      <c r="C110" s="12">
        <f>SUM(C111:C113)</f>
        <v>100000</v>
      </c>
      <c r="D110" s="12">
        <f>SUM(D111:D112)</f>
        <v>0</v>
      </c>
      <c r="E110" s="12">
        <f>SUM(E111:E113)</f>
        <v>100000</v>
      </c>
      <c r="F110" s="12">
        <f>SUM(F111:F114)</f>
        <v>6458900</v>
      </c>
      <c r="G110" s="12">
        <f>E110+F110</f>
        <v>6558900</v>
      </c>
      <c r="H110" s="12">
        <f>SUM(H111:H114)</f>
        <v>0</v>
      </c>
      <c r="I110" s="12">
        <f t="shared" si="24"/>
        <v>6558900</v>
      </c>
      <c r="J110" s="12">
        <f>SUM(J111:J115)</f>
        <v>1000000</v>
      </c>
      <c r="K110" s="12">
        <f>I110+J110</f>
        <v>7558900</v>
      </c>
      <c r="L110" s="12">
        <f>SUM(L111:L117)</f>
        <v>881814</v>
      </c>
      <c r="M110" s="12">
        <f t="shared" si="26"/>
        <v>8440714</v>
      </c>
      <c r="N110" s="12">
        <f>SUM(N111:N117)</f>
        <v>-191400</v>
      </c>
      <c r="O110" s="12">
        <f t="shared" si="26"/>
        <v>8249314</v>
      </c>
      <c r="P110" s="12">
        <f>SUM(P111:P117)</f>
        <v>0</v>
      </c>
      <c r="Q110" s="12">
        <f t="shared" si="27"/>
        <v>8249314</v>
      </c>
    </row>
    <row r="111" spans="1:17" s="2" customFormat="1" ht="32.25" customHeight="1">
      <c r="A111" s="23"/>
      <c r="B111" s="11" t="s">
        <v>115</v>
      </c>
      <c r="C111" s="12">
        <v>100000</v>
      </c>
      <c r="D111" s="12"/>
      <c r="E111" s="12">
        <f t="shared" si="21"/>
        <v>100000</v>
      </c>
      <c r="F111" s="12"/>
      <c r="G111" s="12">
        <f t="shared" si="23"/>
        <v>100000</v>
      </c>
      <c r="H111" s="12"/>
      <c r="I111" s="12">
        <f t="shared" si="24"/>
        <v>100000</v>
      </c>
      <c r="J111" s="12"/>
      <c r="K111" s="12">
        <f t="shared" si="25"/>
        <v>100000</v>
      </c>
      <c r="L111" s="12"/>
      <c r="M111" s="12">
        <f t="shared" si="26"/>
        <v>100000</v>
      </c>
      <c r="N111" s="12"/>
      <c r="O111" s="12">
        <f t="shared" si="26"/>
        <v>100000</v>
      </c>
      <c r="P111" s="12"/>
      <c r="Q111" s="12">
        <f t="shared" si="27"/>
        <v>100000</v>
      </c>
    </row>
    <row r="112" spans="1:17" s="2" customFormat="1" ht="25.5">
      <c r="A112" s="23"/>
      <c r="B112" s="11" t="s">
        <v>116</v>
      </c>
      <c r="C112" s="12">
        <v>0</v>
      </c>
      <c r="D112" s="12"/>
      <c r="E112" s="12">
        <f t="shared" si="21"/>
        <v>0</v>
      </c>
      <c r="F112" s="12">
        <v>3766200</v>
      </c>
      <c r="G112" s="12">
        <f t="shared" si="23"/>
        <v>3766200</v>
      </c>
      <c r="H112" s="12"/>
      <c r="I112" s="12">
        <f t="shared" si="24"/>
        <v>3766200</v>
      </c>
      <c r="J112" s="12"/>
      <c r="K112" s="12">
        <f t="shared" si="25"/>
        <v>3766200</v>
      </c>
      <c r="L112" s="12"/>
      <c r="M112" s="12">
        <f t="shared" si="26"/>
        <v>3766200</v>
      </c>
      <c r="N112" s="12"/>
      <c r="O112" s="12">
        <f t="shared" si="26"/>
        <v>3766200</v>
      </c>
      <c r="P112" s="12"/>
      <c r="Q112" s="12">
        <f t="shared" si="27"/>
        <v>3766200</v>
      </c>
    </row>
    <row r="113" spans="1:17" s="2" customFormat="1" ht="25.5">
      <c r="A113" s="23"/>
      <c r="B113" s="11" t="s">
        <v>117</v>
      </c>
      <c r="C113" s="12">
        <v>0</v>
      </c>
      <c r="D113" s="12"/>
      <c r="E113" s="12">
        <f t="shared" si="21"/>
        <v>0</v>
      </c>
      <c r="F113" s="12">
        <v>1842000</v>
      </c>
      <c r="G113" s="12">
        <f t="shared" si="23"/>
        <v>1842000</v>
      </c>
      <c r="H113" s="12"/>
      <c r="I113" s="12">
        <f t="shared" si="24"/>
        <v>1842000</v>
      </c>
      <c r="J113" s="12"/>
      <c r="K113" s="12">
        <f t="shared" si="25"/>
        <v>1842000</v>
      </c>
      <c r="L113" s="12"/>
      <c r="M113" s="12">
        <f t="shared" si="26"/>
        <v>1842000</v>
      </c>
      <c r="N113" s="12"/>
      <c r="O113" s="12">
        <f t="shared" si="26"/>
        <v>1842000</v>
      </c>
      <c r="P113" s="12"/>
      <c r="Q113" s="12">
        <f t="shared" si="27"/>
        <v>1842000</v>
      </c>
    </row>
    <row r="114" spans="1:17" s="2" customFormat="1" ht="63.75">
      <c r="A114" s="23"/>
      <c r="B114" s="24" t="s">
        <v>118</v>
      </c>
      <c r="C114" s="12">
        <v>0</v>
      </c>
      <c r="D114" s="23"/>
      <c r="E114" s="12">
        <f t="shared" si="21"/>
        <v>0</v>
      </c>
      <c r="F114" s="12">
        <v>850700</v>
      </c>
      <c r="G114" s="12">
        <f t="shared" si="23"/>
        <v>850700</v>
      </c>
      <c r="H114" s="12"/>
      <c r="I114" s="12">
        <f t="shared" si="24"/>
        <v>850700</v>
      </c>
      <c r="J114" s="12"/>
      <c r="K114" s="12">
        <f t="shared" si="25"/>
        <v>850700</v>
      </c>
      <c r="L114" s="12"/>
      <c r="M114" s="12">
        <f t="shared" si="26"/>
        <v>850700</v>
      </c>
      <c r="N114" s="12">
        <v>-191400</v>
      </c>
      <c r="O114" s="12">
        <f t="shared" si="26"/>
        <v>659300</v>
      </c>
      <c r="P114" s="12"/>
      <c r="Q114" s="12">
        <f t="shared" si="27"/>
        <v>659300</v>
      </c>
    </row>
    <row r="115" spans="1:17" s="2" customFormat="1" ht="12.75">
      <c r="A115" s="23"/>
      <c r="B115" s="24" t="s">
        <v>143</v>
      </c>
      <c r="C115" s="12">
        <v>0</v>
      </c>
      <c r="D115" s="23"/>
      <c r="E115" s="12">
        <f>C115+D115</f>
        <v>0</v>
      </c>
      <c r="F115" s="12"/>
      <c r="G115" s="12">
        <f>E115+F115</f>
        <v>0</v>
      </c>
      <c r="H115" s="12"/>
      <c r="I115" s="12">
        <f>G115+H115</f>
        <v>0</v>
      </c>
      <c r="J115" s="12">
        <v>1000000</v>
      </c>
      <c r="K115" s="12">
        <f>I115+J115</f>
        <v>1000000</v>
      </c>
      <c r="L115" s="12"/>
      <c r="M115" s="12">
        <f>K115+L115</f>
        <v>1000000</v>
      </c>
      <c r="N115" s="12"/>
      <c r="O115" s="12">
        <f>M115+N115</f>
        <v>1000000</v>
      </c>
      <c r="P115" s="12"/>
      <c r="Q115" s="12">
        <f>O115+P115</f>
        <v>1000000</v>
      </c>
    </row>
    <row r="116" spans="1:17" ht="25.5">
      <c r="A116" s="23"/>
      <c r="B116" s="26" t="s">
        <v>145</v>
      </c>
      <c r="C116" s="23"/>
      <c r="D116" s="23"/>
      <c r="E116" s="23"/>
      <c r="F116" s="23"/>
      <c r="G116" s="23"/>
      <c r="H116" s="23"/>
      <c r="I116" s="23"/>
      <c r="J116" s="23"/>
      <c r="K116" s="12">
        <v>0</v>
      </c>
      <c r="L116" s="12">
        <v>856814</v>
      </c>
      <c r="M116" s="12">
        <f>K116+L116</f>
        <v>856814</v>
      </c>
      <c r="N116" s="12"/>
      <c r="O116" s="12">
        <f>M116+N116</f>
        <v>856814</v>
      </c>
      <c r="P116" s="12"/>
      <c r="Q116" s="12">
        <f>O116+P116</f>
        <v>856814</v>
      </c>
    </row>
    <row r="117" spans="1:17" ht="25.5">
      <c r="A117" s="23"/>
      <c r="B117" s="24" t="s">
        <v>146</v>
      </c>
      <c r="C117" s="23"/>
      <c r="D117" s="23"/>
      <c r="E117" s="23"/>
      <c r="F117" s="23"/>
      <c r="G117" s="23"/>
      <c r="H117" s="23"/>
      <c r="I117" s="23"/>
      <c r="J117" s="23"/>
      <c r="K117" s="12">
        <v>0</v>
      </c>
      <c r="L117" s="12">
        <v>25000</v>
      </c>
      <c r="M117" s="12">
        <f>K117+L117</f>
        <v>25000</v>
      </c>
      <c r="N117" s="12"/>
      <c r="O117" s="12">
        <f>M117+N117</f>
        <v>25000</v>
      </c>
      <c r="P117" s="12"/>
      <c r="Q117" s="12">
        <f>O117+P117</f>
        <v>25000</v>
      </c>
    </row>
    <row r="121" ht="12.75" customHeight="1" hidden="1"/>
  </sheetData>
  <sheetProtection/>
  <mergeCells count="18">
    <mergeCell ref="P7:P8"/>
    <mergeCell ref="Q7:Q8"/>
    <mergeCell ref="A5:Q5"/>
    <mergeCell ref="N7:N8"/>
    <mergeCell ref="O7:O8"/>
    <mergeCell ref="L7:L8"/>
    <mergeCell ref="M7:M8"/>
    <mergeCell ref="J7:J8"/>
    <mergeCell ref="K7:K8"/>
    <mergeCell ref="H7:H8"/>
    <mergeCell ref="I7:I8"/>
    <mergeCell ref="F7:F8"/>
    <mergeCell ref="A7:A8"/>
    <mergeCell ref="B7:B8"/>
    <mergeCell ref="G7:G8"/>
    <mergeCell ref="D7:D8"/>
    <mergeCell ref="E7:E8"/>
    <mergeCell ref="C7:C8"/>
  </mergeCells>
  <printOptions/>
  <pageMargins left="0.5905511811023623" right="0" top="0" bottom="0" header="0" footer="0"/>
  <pageSetup fitToHeight="0" fitToWidth="1" horizontalDpi="600" verticalDpi="600" orientation="portrait" paperSize="9" scale="87" r:id="rId1"/>
  <headerFooter alignWithMargins="0">
    <oddFooter>&amp;R&amp;P</oddFooter>
  </headerFooter>
  <rowBreaks count="4" manualBreakCount="4">
    <brk id="36" max="16" man="1"/>
    <brk id="65" max="16" man="1"/>
    <brk id="84" max="16" man="1"/>
    <brk id="9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2022-12-27T06:35:01Z</cp:lastPrinted>
  <dcterms:created xsi:type="dcterms:W3CDTF">2007-04-05T07:39:38Z</dcterms:created>
  <dcterms:modified xsi:type="dcterms:W3CDTF">2022-12-29T10:47:17Z</dcterms:modified>
  <cp:category/>
  <cp:version/>
  <cp:contentType/>
  <cp:contentStatus/>
</cp:coreProperties>
</file>