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15" windowWidth="14970" windowHeight="13860" activeTab="0"/>
  </bookViews>
  <sheets>
    <sheet name="2022" sheetId="1" r:id="rId1"/>
  </sheets>
  <definedNames>
    <definedName name="_xlnm.Print_Area" localSheetId="0">'2022'!$A$1:$O$49</definedName>
  </definedNames>
  <calcPr fullCalcOnLoad="1"/>
</workbook>
</file>

<file path=xl/sharedStrings.xml><?xml version="1.0" encoding="utf-8"?>
<sst xmlns="http://schemas.openxmlformats.org/spreadsheetml/2006/main" count="127" uniqueCount="94">
  <si>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</si>
  <si>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</si>
  <si>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</si>
  <si>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</si>
  <si>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</si>
  <si>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</si>
  <si>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</si>
  <si>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</si>
  <si>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</si>
  <si>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</si>
  <si>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</si>
  <si>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</si>
  <si>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</si>
  <si>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</si>
  <si>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</si>
  <si>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</si>
  <si>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</si>
  <si>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</si>
  <si>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</si>
  <si>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</si>
  <si>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</si>
  <si>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</si>
  <si>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</si>
  <si>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</si>
  <si>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</si>
  <si>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</si>
  <si>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</si>
  <si>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</si>
  <si>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</si>
  <si>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</si>
  <si>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</si>
  <si>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</si>
  <si>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</si>
  <si>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</si>
  <si>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</si>
  <si>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</si>
  <si>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</si>
  <si>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</si>
  <si>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</si>
  <si>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</si>
  <si>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</si>
  <si>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</si>
  <si>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</si>
  <si>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</si>
  <si>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</si>
  <si>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</si>
  <si>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</si>
  <si>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</si>
  <si>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</si>
  <si>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</si>
  <si>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</si>
  <si>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</si>
  <si>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</si>
  <si>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</si>
  <si>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</si>
  <si>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</si>
  <si>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</si>
  <si>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</si>
  <si>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</si>
  <si>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</si>
  <si>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</si>
  <si>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</si>
  <si>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</si>
  <si>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</si>
  <si>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</si>
  <si>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</si>
  <si>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</si>
  <si>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</si>
  <si>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</si>
  <si>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</si>
  <si>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</si>
  <si>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</si>
  <si>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</si>
  <si>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2</t>
  </si>
  <si>
    <t xml:space="preserve">        Объем доходов бюджета Снежинского городского округа по основным источникам доходов бюджета на 2022 год</t>
  </si>
  <si>
    <t>000 1 13 01994 04 0000 130</t>
  </si>
  <si>
    <t>000 1 13 02994 04 0000 130</t>
  </si>
  <si>
    <t>Изменения</t>
  </si>
  <si>
    <t>000 1 11 05324 04 0000 120</t>
  </si>
  <si>
    <t xml:space="preserve"> от 23.12.2021 № 170                               </t>
  </si>
  <si>
    <t xml:space="preserve"> от 20.01.2022 № 2                               </t>
  </si>
  <si>
    <t>000 2 02 00000 00 0000 000</t>
  </si>
  <si>
    <t>000 2 07 00000 00 0000 000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</si>
  <si>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</si>
  <si>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</si>
  <si>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руб.</t>
  </si>
  <si>
    <t xml:space="preserve"> от 17.03.2022 № 30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</si>
  <si>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</si>
  <si>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</si>
  <si>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от 09.06.2022 № 60                       </t>
  </si>
  <si>
    <t xml:space="preserve"> от 04.08.2022 № 75                        </t>
  </si>
  <si>
    <t xml:space="preserve"> от 20.10.2022 № 100                        </t>
  </si>
  <si>
    <t>Приложение 2</t>
  </si>
  <si>
    <t xml:space="preserve"> от 22.12.2022 г.  № 126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</si>
</sst>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3" fontId="8" fillId="9" borderId="10" xfId="0" applyNumberFormat="1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10" borderId="10" xfId="0" applyNumberForma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">
      <selection activeCell="R17" sqref="R17"/>
    </sheetView>
  </sheetViews>
  <sheetFormatPr defaultColWidth="9.00390625" defaultRowHeight="12.75"/>
  <cols>
    <col min="1" max="1" width="25.25390625" style="47" customWidth="1"/>
    <col min="2" max="2" width="77.375" style="1" customWidth="1"/>
    <col min="3" max="8" width="26.125" style="1" hidden="1" customWidth="1"/>
    <col min="9" max="9" width="19.75390625" style="1" hidden="1" customWidth="1"/>
    <col min="10" max="10" width="18.375" style="1" hidden="1" customWidth="1"/>
    <col min="11" max="11" width="26.375" style="1" hidden="1" customWidth="1"/>
    <col min="12" max="12" width="18.375" style="1" hidden="1" customWidth="1"/>
    <col min="13" max="13" width="26.375" style="1" hidden="1" customWidth="1"/>
    <col min="14" max="14" width="19.25390625" style="1" hidden="1" customWidth="1"/>
    <col min="15" max="15" width="26.375" style="1" customWidth="1"/>
    <col min="16" max="16" width="9.125" style="1" customWidth="1"/>
    <col min="17" max="17" width="13.875" style="1" bestFit="1" customWidth="1"/>
    <col min="18" max="16384" width="9.125" style="1" customWidth="1"/>
  </cols>
  <sheetData>
    <row r="1" spans="3:15" ht="12.75">
      <c r="C1" s="2" t="s">
        <v>73</v>
      </c>
      <c r="D1" s="2"/>
      <c r="E1" s="2" t="s">
        <v>73</v>
      </c>
      <c r="F1" s="2"/>
      <c r="G1" s="2" t="s">
        <v>73</v>
      </c>
      <c r="H1" s="2"/>
      <c r="I1" s="2" t="s">
        <v>73</v>
      </c>
      <c r="J1" s="2"/>
      <c r="K1" s="2" t="s">
        <v>73</v>
      </c>
      <c r="L1" s="2"/>
      <c r="M1" s="2" t="s">
        <v>73</v>
      </c>
      <c r="N1" s="2"/>
      <c r="O1" s="2" t="s">
        <v>92</v>
      </c>
    </row>
    <row r="2" spans="3:15" ht="12.75">
      <c r="C2" s="2" t="s">
        <v>57</v>
      </c>
      <c r="D2" s="2"/>
      <c r="E2" s="2" t="s">
        <v>57</v>
      </c>
      <c r="F2" s="2"/>
      <c r="G2" s="2" t="s">
        <v>57</v>
      </c>
      <c r="H2" s="2"/>
      <c r="I2" s="2" t="s">
        <v>57</v>
      </c>
      <c r="J2" s="2"/>
      <c r="K2" s="2" t="s">
        <v>57</v>
      </c>
      <c r="L2" s="2"/>
      <c r="M2" s="2" t="s">
        <v>57</v>
      </c>
      <c r="N2" s="2"/>
      <c r="O2" s="2" t="s">
        <v>57</v>
      </c>
    </row>
    <row r="3" spans="3:15" ht="12.75">
      <c r="C3" s="2" t="s">
        <v>58</v>
      </c>
      <c r="D3" s="2"/>
      <c r="E3" s="2" t="s">
        <v>58</v>
      </c>
      <c r="F3" s="2"/>
      <c r="G3" s="2" t="s">
        <v>58</v>
      </c>
      <c r="H3" s="2"/>
      <c r="I3" s="2" t="s">
        <v>58</v>
      </c>
      <c r="J3" s="2"/>
      <c r="K3" s="2" t="s">
        <v>58</v>
      </c>
      <c r="L3" s="2"/>
      <c r="M3" s="2" t="s">
        <v>58</v>
      </c>
      <c r="N3" s="2"/>
      <c r="O3" s="2" t="s">
        <v>58</v>
      </c>
    </row>
    <row r="4" spans="1:15" ht="12.75">
      <c r="A4" s="48"/>
      <c r="C4" s="3" t="s">
        <v>79</v>
      </c>
      <c r="D4" s="3"/>
      <c r="E4" s="3" t="s">
        <v>80</v>
      </c>
      <c r="F4" s="3"/>
      <c r="G4" s="3" t="s">
        <v>86</v>
      </c>
      <c r="H4" s="3"/>
      <c r="I4" s="3" t="s">
        <v>89</v>
      </c>
      <c r="J4" s="3"/>
      <c r="K4" s="3" t="s">
        <v>90</v>
      </c>
      <c r="L4" s="3"/>
      <c r="M4" s="3" t="s">
        <v>91</v>
      </c>
      <c r="N4" s="3"/>
      <c r="O4" s="3" t="s">
        <v>93</v>
      </c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6.75" customHeight="1">
      <c r="A6" s="51" t="s">
        <v>74</v>
      </c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5" ht="15.75">
      <c r="B7" s="5"/>
      <c r="C7" s="21" t="s">
        <v>46</v>
      </c>
      <c r="D7" s="21"/>
      <c r="E7" s="21" t="s">
        <v>46</v>
      </c>
      <c r="F7" s="21"/>
      <c r="G7" s="21" t="s">
        <v>85</v>
      </c>
      <c r="H7" s="21"/>
      <c r="I7" s="21" t="s">
        <v>85</v>
      </c>
      <c r="J7" s="21"/>
      <c r="K7" s="21" t="s">
        <v>85</v>
      </c>
      <c r="L7" s="21"/>
      <c r="M7" s="21" t="s">
        <v>85</v>
      </c>
      <c r="N7" s="21"/>
      <c r="O7" s="21" t="s">
        <v>85</v>
      </c>
    </row>
    <row r="8" spans="1:15" ht="15.75" customHeight="1">
      <c r="A8" s="53" t="s">
        <v>12</v>
      </c>
      <c r="B8" s="50" t="s">
        <v>14</v>
      </c>
      <c r="C8" s="50" t="s">
        <v>40</v>
      </c>
      <c r="D8" s="50" t="s">
        <v>77</v>
      </c>
      <c r="E8" s="50" t="s">
        <v>40</v>
      </c>
      <c r="F8" s="50" t="s">
        <v>77</v>
      </c>
      <c r="G8" s="50" t="s">
        <v>40</v>
      </c>
      <c r="H8" s="50" t="s">
        <v>77</v>
      </c>
      <c r="I8" s="50" t="s">
        <v>40</v>
      </c>
      <c r="J8" s="50" t="s">
        <v>77</v>
      </c>
      <c r="K8" s="50" t="s">
        <v>40</v>
      </c>
      <c r="L8" s="50" t="s">
        <v>77</v>
      </c>
      <c r="M8" s="50" t="s">
        <v>40</v>
      </c>
      <c r="N8" s="50" t="s">
        <v>77</v>
      </c>
      <c r="O8" s="50" t="s">
        <v>40</v>
      </c>
    </row>
    <row r="9" spans="1:15" ht="25.5" customHeight="1">
      <c r="A9" s="5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3.5" customHeight="1">
      <c r="A10" s="7" t="s">
        <v>25</v>
      </c>
      <c r="B10" s="36" t="s">
        <v>42</v>
      </c>
      <c r="C10" s="8">
        <f>C11+C28</f>
        <v>632408765</v>
      </c>
      <c r="D10" s="8">
        <f>D11+D28</f>
        <v>0</v>
      </c>
      <c r="E10" s="8">
        <f>C10+D10</f>
        <v>632408765</v>
      </c>
      <c r="F10" s="25">
        <f>F11+F28</f>
        <v>56832.25</v>
      </c>
      <c r="G10" s="25">
        <f>E10+F10</f>
        <v>632465597.25</v>
      </c>
      <c r="H10" s="25">
        <f>H11+H28</f>
        <v>24843134.68</v>
      </c>
      <c r="I10" s="25">
        <f>G10+H10</f>
        <v>657308731.93</v>
      </c>
      <c r="J10" s="25">
        <f>J11+J28</f>
        <v>2593416</v>
      </c>
      <c r="K10" s="25">
        <f>I10+J10</f>
        <v>659902147.93</v>
      </c>
      <c r="L10" s="25">
        <f>L11+L28</f>
        <v>0</v>
      </c>
      <c r="M10" s="25">
        <f>K10+L10</f>
        <v>659902147.93</v>
      </c>
      <c r="N10" s="25">
        <f>N11+N28</f>
        <v>23094321.830000002</v>
      </c>
      <c r="O10" s="25">
        <f>M10+N10</f>
        <v>682996469.76</v>
      </c>
    </row>
    <row r="11" spans="1:15" ht="13.5" customHeight="1">
      <c r="A11" s="7"/>
      <c r="B11" s="36" t="s">
        <v>68</v>
      </c>
      <c r="C11" s="8">
        <f>C12+C15+C17+C21+C24</f>
        <v>571955961</v>
      </c>
      <c r="D11" s="8">
        <f>D12+D15+D17+D21+D24</f>
        <v>0</v>
      </c>
      <c r="E11" s="8">
        <f>C11+D11</f>
        <v>571955961</v>
      </c>
      <c r="F11" s="25">
        <f>F12+F15+F17+F21+F24</f>
        <v>0</v>
      </c>
      <c r="G11" s="25">
        <f>E11+F11</f>
        <v>571955961</v>
      </c>
      <c r="H11" s="25">
        <f>H12+H15+H17+H21+H24</f>
        <v>4247490</v>
      </c>
      <c r="I11" s="25">
        <f>G11+H11</f>
        <v>576203451</v>
      </c>
      <c r="J11" s="25">
        <f>J12+J15+J17+J21+J24</f>
        <v>0</v>
      </c>
      <c r="K11" s="25">
        <f>I11+J11</f>
        <v>576203451</v>
      </c>
      <c r="L11" s="25">
        <f>L12+L15+L17+L21+L24</f>
        <v>0</v>
      </c>
      <c r="M11" s="25">
        <f>K11+L11</f>
        <v>576203451</v>
      </c>
      <c r="N11" s="25">
        <f>N12+N15+N17+N21+N24</f>
        <v>32664556.01</v>
      </c>
      <c r="O11" s="25">
        <f>M11+N11</f>
        <v>608868007.01</v>
      </c>
    </row>
    <row r="12" spans="1:15" ht="19.5" customHeight="1">
      <c r="A12" s="15" t="s">
        <v>11</v>
      </c>
      <c r="B12" s="37" t="s">
        <v>0</v>
      </c>
      <c r="C12" s="16">
        <f>SUM(C13)</f>
        <v>432018833</v>
      </c>
      <c r="D12" s="16">
        <f>SUM(D13)</f>
        <v>0</v>
      </c>
      <c r="E12" s="16">
        <f>C12+D12</f>
        <v>432018833</v>
      </c>
      <c r="F12" s="26">
        <f>SUM(F13)</f>
        <v>0</v>
      </c>
      <c r="G12" s="26">
        <f>E12+F12</f>
        <v>432018833</v>
      </c>
      <c r="H12" s="26">
        <f>SUM(H13)</f>
        <v>4247490</v>
      </c>
      <c r="I12" s="26">
        <f>G12+H12</f>
        <v>436266323</v>
      </c>
      <c r="J12" s="26">
        <f>SUM(J13)</f>
        <v>0</v>
      </c>
      <c r="K12" s="26">
        <f>I12+J12</f>
        <v>436266323</v>
      </c>
      <c r="L12" s="26">
        <f>SUM(L13)</f>
        <v>0</v>
      </c>
      <c r="M12" s="26">
        <f>K12+L12</f>
        <v>436266323</v>
      </c>
      <c r="N12" s="26">
        <f>SUM(N13)</f>
        <v>33281912</v>
      </c>
      <c r="O12" s="26">
        <f>M12+N12</f>
        <v>469548235</v>
      </c>
    </row>
    <row r="13" spans="1:15" ht="12.75">
      <c r="A13" s="12" t="s">
        <v>26</v>
      </c>
      <c r="B13" s="38" t="s">
        <v>27</v>
      </c>
      <c r="C13" s="9">
        <v>432018833</v>
      </c>
      <c r="D13" s="9"/>
      <c r="E13" s="9">
        <f>C13+D13</f>
        <v>432018833</v>
      </c>
      <c r="F13" s="27"/>
      <c r="G13" s="27">
        <f>E13+F13</f>
        <v>432018833</v>
      </c>
      <c r="H13" s="27">
        <v>4247490</v>
      </c>
      <c r="I13" s="27">
        <f>G13+H13</f>
        <v>436266323</v>
      </c>
      <c r="J13" s="27"/>
      <c r="K13" s="27">
        <f>I13+J13</f>
        <v>436266323</v>
      </c>
      <c r="L13" s="27"/>
      <c r="M13" s="27">
        <f>K13+L13</f>
        <v>436266323</v>
      </c>
      <c r="N13" s="27">
        <v>33281912</v>
      </c>
      <c r="O13" s="27">
        <f>M13+N13</f>
        <v>469548235</v>
      </c>
    </row>
    <row r="14" spans="1:15" ht="25.5">
      <c r="A14" s="12"/>
      <c r="B14" s="39" t="s">
        <v>39</v>
      </c>
      <c r="C14" s="10">
        <f>ROUND(C13/20.61977402*5.61977402,0)</f>
        <v>117743687</v>
      </c>
      <c r="D14" s="10"/>
      <c r="E14" s="10">
        <f aca="true" t="shared" si="0" ref="E14:E49">C14+D14</f>
        <v>117743687</v>
      </c>
      <c r="F14" s="28"/>
      <c r="G14" s="28">
        <f aca="true" t="shared" si="1" ref="G14:G48">E14+F14</f>
        <v>117743687</v>
      </c>
      <c r="H14" s="10">
        <f>ROUND(H13/20.61977402*5.61977402,0)</f>
        <v>1157623</v>
      </c>
      <c r="I14" s="28">
        <f aca="true" t="shared" si="2" ref="I14:I45">G14+H14</f>
        <v>118901310</v>
      </c>
      <c r="J14" s="10">
        <f>ROUND(J13/20.61977402*5.61977402,0)</f>
        <v>0</v>
      </c>
      <c r="K14" s="28">
        <f aca="true" t="shared" si="3" ref="K14:K45">I14+J14</f>
        <v>118901310</v>
      </c>
      <c r="L14" s="10">
        <f>ROUND(L13/20.61977402*5.61977402,0)</f>
        <v>0</v>
      </c>
      <c r="M14" s="28">
        <f aca="true" t="shared" si="4" ref="M14:M45">K14+L14</f>
        <v>118901310</v>
      </c>
      <c r="N14" s="10">
        <f>ROUND(N13/20.61977402*5.61977402,0)</f>
        <v>9070750</v>
      </c>
      <c r="O14" s="28">
        <f aca="true" t="shared" si="5" ref="O14:O45">M14+N14</f>
        <v>127972060</v>
      </c>
    </row>
    <row r="15" spans="1:15" ht="25.5">
      <c r="A15" s="15" t="s">
        <v>49</v>
      </c>
      <c r="B15" s="40" t="s">
        <v>50</v>
      </c>
      <c r="C15" s="17">
        <f>SUM(C16)</f>
        <v>5736948</v>
      </c>
      <c r="D15" s="17">
        <f>SUM(D16)</f>
        <v>0</v>
      </c>
      <c r="E15" s="17">
        <f t="shared" si="0"/>
        <v>5736948</v>
      </c>
      <c r="F15" s="29">
        <f>SUM(F16)</f>
        <v>0</v>
      </c>
      <c r="G15" s="29">
        <f t="shared" si="1"/>
        <v>5736948</v>
      </c>
      <c r="H15" s="29">
        <f>SUM(H16)</f>
        <v>0</v>
      </c>
      <c r="I15" s="29">
        <f t="shared" si="2"/>
        <v>5736948</v>
      </c>
      <c r="J15" s="29">
        <f>SUM(J16)</f>
        <v>0</v>
      </c>
      <c r="K15" s="29">
        <f t="shared" si="3"/>
        <v>5736948</v>
      </c>
      <c r="L15" s="29">
        <f>SUM(L16)</f>
        <v>0</v>
      </c>
      <c r="M15" s="29">
        <f t="shared" si="4"/>
        <v>5736948</v>
      </c>
      <c r="N15" s="29">
        <f>SUM(N16)</f>
        <v>463052</v>
      </c>
      <c r="O15" s="29">
        <f t="shared" si="5"/>
        <v>6200000</v>
      </c>
    </row>
    <row r="16" spans="1:15" ht="27.75" customHeight="1">
      <c r="A16" s="12" t="s">
        <v>51</v>
      </c>
      <c r="B16" s="39" t="s">
        <v>52</v>
      </c>
      <c r="C16" s="10">
        <v>5736948</v>
      </c>
      <c r="D16" s="10"/>
      <c r="E16" s="10">
        <f t="shared" si="0"/>
        <v>5736948</v>
      </c>
      <c r="F16" s="28"/>
      <c r="G16" s="28">
        <f t="shared" si="1"/>
        <v>5736948</v>
      </c>
      <c r="H16" s="28"/>
      <c r="I16" s="28">
        <f t="shared" si="2"/>
        <v>5736948</v>
      </c>
      <c r="J16" s="28"/>
      <c r="K16" s="28">
        <f t="shared" si="3"/>
        <v>5736948</v>
      </c>
      <c r="L16" s="28"/>
      <c r="M16" s="28">
        <f t="shared" si="4"/>
        <v>5736948</v>
      </c>
      <c r="N16" s="28">
        <v>463052</v>
      </c>
      <c r="O16" s="28">
        <f t="shared" si="5"/>
        <v>6200000</v>
      </c>
    </row>
    <row r="17" spans="1:15" ht="23.25" customHeight="1">
      <c r="A17" s="15" t="s">
        <v>10</v>
      </c>
      <c r="B17" s="37" t="s">
        <v>1</v>
      </c>
      <c r="C17" s="16">
        <f>SUM(C18:C20)</f>
        <v>81845000</v>
      </c>
      <c r="D17" s="16">
        <f>SUM(D18:D20)</f>
        <v>0</v>
      </c>
      <c r="E17" s="16">
        <f t="shared" si="0"/>
        <v>81845000</v>
      </c>
      <c r="F17" s="26">
        <f>SUM(F18:F20)</f>
        <v>0</v>
      </c>
      <c r="G17" s="26">
        <f t="shared" si="1"/>
        <v>81845000</v>
      </c>
      <c r="H17" s="26">
        <f>SUM(H18:H20)</f>
        <v>0</v>
      </c>
      <c r="I17" s="26">
        <f t="shared" si="2"/>
        <v>81845000</v>
      </c>
      <c r="J17" s="26">
        <f>SUM(J18:J20)</f>
        <v>0</v>
      </c>
      <c r="K17" s="26">
        <f t="shared" si="3"/>
        <v>81845000</v>
      </c>
      <c r="L17" s="26">
        <f>SUM(L18:L20)</f>
        <v>0</v>
      </c>
      <c r="M17" s="26">
        <f t="shared" si="4"/>
        <v>81845000</v>
      </c>
      <c r="N17" s="26">
        <f>SUM(N18:N20)</f>
        <v>12197237.24</v>
      </c>
      <c r="O17" s="26">
        <f t="shared" si="5"/>
        <v>94042237.24</v>
      </c>
    </row>
    <row r="18" spans="1:15" ht="17.25" customHeight="1">
      <c r="A18" s="12" t="s">
        <v>66</v>
      </c>
      <c r="B18" s="41" t="s">
        <v>67</v>
      </c>
      <c r="C18" s="13">
        <v>75765000</v>
      </c>
      <c r="D18" s="13"/>
      <c r="E18" s="13">
        <f t="shared" si="0"/>
        <v>75765000</v>
      </c>
      <c r="F18" s="30"/>
      <c r="G18" s="30">
        <f t="shared" si="1"/>
        <v>75765000</v>
      </c>
      <c r="H18" s="30"/>
      <c r="I18" s="30">
        <f t="shared" si="2"/>
        <v>75765000</v>
      </c>
      <c r="J18" s="30"/>
      <c r="K18" s="30">
        <f t="shared" si="3"/>
        <v>75765000</v>
      </c>
      <c r="L18" s="30"/>
      <c r="M18" s="30">
        <f t="shared" si="4"/>
        <v>75765000</v>
      </c>
      <c r="N18" s="30">
        <v>14235000</v>
      </c>
      <c r="O18" s="30">
        <f t="shared" si="5"/>
        <v>90000000</v>
      </c>
    </row>
    <row r="19" spans="1:15" ht="17.25" customHeight="1">
      <c r="A19" s="12" t="s">
        <v>28</v>
      </c>
      <c r="B19" s="41" t="s">
        <v>13</v>
      </c>
      <c r="C19" s="10">
        <v>30000</v>
      </c>
      <c r="D19" s="10"/>
      <c r="E19" s="10">
        <f t="shared" si="0"/>
        <v>30000</v>
      </c>
      <c r="F19" s="28"/>
      <c r="G19" s="28">
        <f t="shared" si="1"/>
        <v>30000</v>
      </c>
      <c r="H19" s="28"/>
      <c r="I19" s="28">
        <f t="shared" si="2"/>
        <v>30000</v>
      </c>
      <c r="J19" s="28"/>
      <c r="K19" s="28">
        <f t="shared" si="3"/>
        <v>30000</v>
      </c>
      <c r="L19" s="28"/>
      <c r="M19" s="28">
        <f t="shared" si="4"/>
        <v>30000</v>
      </c>
      <c r="N19" s="28">
        <v>12237.24</v>
      </c>
      <c r="O19" s="28">
        <f t="shared" si="5"/>
        <v>42237.24</v>
      </c>
    </row>
    <row r="20" spans="1:15" ht="17.25" customHeight="1">
      <c r="A20" s="12" t="s">
        <v>47</v>
      </c>
      <c r="B20" s="39" t="s">
        <v>48</v>
      </c>
      <c r="C20" s="10">
        <v>6050000</v>
      </c>
      <c r="D20" s="10"/>
      <c r="E20" s="10">
        <f t="shared" si="0"/>
        <v>6050000</v>
      </c>
      <c r="F20" s="28"/>
      <c r="G20" s="28">
        <f t="shared" si="1"/>
        <v>6050000</v>
      </c>
      <c r="H20" s="28"/>
      <c r="I20" s="28">
        <f t="shared" si="2"/>
        <v>6050000</v>
      </c>
      <c r="J20" s="28"/>
      <c r="K20" s="28">
        <f t="shared" si="3"/>
        <v>6050000</v>
      </c>
      <c r="L20" s="28"/>
      <c r="M20" s="28">
        <f t="shared" si="4"/>
        <v>6050000</v>
      </c>
      <c r="N20" s="28">
        <v>-2050000</v>
      </c>
      <c r="O20" s="28">
        <f t="shared" si="5"/>
        <v>4000000</v>
      </c>
    </row>
    <row r="21" spans="1:15" ht="20.25" customHeight="1">
      <c r="A21" s="15" t="s">
        <v>9</v>
      </c>
      <c r="B21" s="37" t="s">
        <v>2</v>
      </c>
      <c r="C21" s="16">
        <f>SUM(C22:C23)</f>
        <v>47583980</v>
      </c>
      <c r="D21" s="16">
        <f>SUM(D22:D23)</f>
        <v>0</v>
      </c>
      <c r="E21" s="16">
        <f t="shared" si="0"/>
        <v>47583980</v>
      </c>
      <c r="F21" s="26">
        <f>SUM(F22:F23)</f>
        <v>0</v>
      </c>
      <c r="G21" s="26">
        <f t="shared" si="1"/>
        <v>47583980</v>
      </c>
      <c r="H21" s="26">
        <f>SUM(H22:H23)</f>
        <v>0</v>
      </c>
      <c r="I21" s="26">
        <f t="shared" si="2"/>
        <v>47583980</v>
      </c>
      <c r="J21" s="26">
        <f>SUM(J22:J23)</f>
        <v>0</v>
      </c>
      <c r="K21" s="26">
        <f t="shared" si="3"/>
        <v>47583980</v>
      </c>
      <c r="L21" s="26">
        <f>SUM(L22:L23)</f>
        <v>0</v>
      </c>
      <c r="M21" s="26">
        <f t="shared" si="4"/>
        <v>47583980</v>
      </c>
      <c r="N21" s="26">
        <f>SUM(N22:N23)</f>
        <v>-13731270</v>
      </c>
      <c r="O21" s="26">
        <f t="shared" si="5"/>
        <v>33852710</v>
      </c>
    </row>
    <row r="22" spans="1:15" ht="17.25" customHeight="1">
      <c r="A22" s="12" t="s">
        <v>29</v>
      </c>
      <c r="B22" s="38" t="s">
        <v>15</v>
      </c>
      <c r="C22" s="9">
        <v>14000000</v>
      </c>
      <c r="D22" s="9"/>
      <c r="E22" s="9">
        <f t="shared" si="0"/>
        <v>14000000</v>
      </c>
      <c r="F22" s="27"/>
      <c r="G22" s="27">
        <f t="shared" si="1"/>
        <v>14000000</v>
      </c>
      <c r="H22" s="27"/>
      <c r="I22" s="27">
        <f t="shared" si="2"/>
        <v>14000000</v>
      </c>
      <c r="J22" s="27"/>
      <c r="K22" s="27">
        <f t="shared" si="3"/>
        <v>14000000</v>
      </c>
      <c r="L22" s="27"/>
      <c r="M22" s="27">
        <f t="shared" si="4"/>
        <v>14000000</v>
      </c>
      <c r="N22" s="27">
        <v>352710</v>
      </c>
      <c r="O22" s="27">
        <f t="shared" si="5"/>
        <v>14352710</v>
      </c>
    </row>
    <row r="23" spans="1:15" ht="17.25" customHeight="1">
      <c r="A23" s="12" t="s">
        <v>30</v>
      </c>
      <c r="B23" s="38" t="s">
        <v>31</v>
      </c>
      <c r="C23" s="9">
        <v>33583980</v>
      </c>
      <c r="D23" s="9"/>
      <c r="E23" s="9">
        <f t="shared" si="0"/>
        <v>33583980</v>
      </c>
      <c r="F23" s="27"/>
      <c r="G23" s="27">
        <f t="shared" si="1"/>
        <v>33583980</v>
      </c>
      <c r="H23" s="27"/>
      <c r="I23" s="27">
        <f t="shared" si="2"/>
        <v>33583980</v>
      </c>
      <c r="J23" s="27"/>
      <c r="K23" s="27">
        <f t="shared" si="3"/>
        <v>33583980</v>
      </c>
      <c r="L23" s="27"/>
      <c r="M23" s="27">
        <f t="shared" si="4"/>
        <v>33583980</v>
      </c>
      <c r="N23" s="27">
        <v>-14083980</v>
      </c>
      <c r="O23" s="27">
        <f t="shared" si="5"/>
        <v>19500000</v>
      </c>
    </row>
    <row r="24" spans="1:15" ht="21" customHeight="1">
      <c r="A24" s="15" t="s">
        <v>32</v>
      </c>
      <c r="B24" s="37" t="s">
        <v>16</v>
      </c>
      <c r="C24" s="16">
        <f>SUM(C25:C27)</f>
        <v>4771200</v>
      </c>
      <c r="D24" s="16">
        <f>SUM(D25:D27)</f>
        <v>0</v>
      </c>
      <c r="E24" s="16">
        <f t="shared" si="0"/>
        <v>4771200</v>
      </c>
      <c r="F24" s="26">
        <f>SUM(F25:F27)</f>
        <v>0</v>
      </c>
      <c r="G24" s="26">
        <f t="shared" si="1"/>
        <v>4771200</v>
      </c>
      <c r="H24" s="26">
        <f>SUM(H25:H27)</f>
        <v>0</v>
      </c>
      <c r="I24" s="26">
        <f t="shared" si="2"/>
        <v>4771200</v>
      </c>
      <c r="J24" s="26">
        <f>SUM(J25:J27)</f>
        <v>0</v>
      </c>
      <c r="K24" s="26">
        <f t="shared" si="3"/>
        <v>4771200</v>
      </c>
      <c r="L24" s="26">
        <f>SUM(L25:L27)</f>
        <v>0</v>
      </c>
      <c r="M24" s="26">
        <f t="shared" si="4"/>
        <v>4771200</v>
      </c>
      <c r="N24" s="26">
        <f>SUM(N25:N27)</f>
        <v>453624.77</v>
      </c>
      <c r="O24" s="26">
        <f t="shared" si="5"/>
        <v>5224824.77</v>
      </c>
    </row>
    <row r="25" spans="1:15" ht="25.5">
      <c r="A25" s="6" t="s">
        <v>19</v>
      </c>
      <c r="B25" s="39" t="s">
        <v>53</v>
      </c>
      <c r="C25" s="10">
        <v>4700000</v>
      </c>
      <c r="D25" s="10"/>
      <c r="E25" s="10">
        <f t="shared" si="0"/>
        <v>4700000</v>
      </c>
      <c r="F25" s="28"/>
      <c r="G25" s="28">
        <f t="shared" si="1"/>
        <v>4700000</v>
      </c>
      <c r="H25" s="28"/>
      <c r="I25" s="28">
        <f t="shared" si="2"/>
        <v>4700000</v>
      </c>
      <c r="J25" s="28"/>
      <c r="K25" s="28">
        <f t="shared" si="3"/>
        <v>4700000</v>
      </c>
      <c r="L25" s="28"/>
      <c r="M25" s="28">
        <f t="shared" si="4"/>
        <v>4700000</v>
      </c>
      <c r="N25" s="28">
        <v>454224.77</v>
      </c>
      <c r="O25" s="28">
        <f t="shared" si="5"/>
        <v>5154224.77</v>
      </c>
    </row>
    <row r="26" spans="1:15" ht="57" customHeight="1" hidden="1">
      <c r="A26" s="6" t="s">
        <v>64</v>
      </c>
      <c r="B26" s="39" t="s">
        <v>65</v>
      </c>
      <c r="C26" s="22">
        <v>0</v>
      </c>
      <c r="D26" s="22"/>
      <c r="E26" s="22">
        <f t="shared" si="0"/>
        <v>0</v>
      </c>
      <c r="F26" s="31"/>
      <c r="G26" s="31">
        <f t="shared" si="1"/>
        <v>0</v>
      </c>
      <c r="H26" s="31"/>
      <c r="I26" s="31">
        <f t="shared" si="2"/>
        <v>0</v>
      </c>
      <c r="J26" s="31"/>
      <c r="K26" s="31">
        <f t="shared" si="3"/>
        <v>0</v>
      </c>
      <c r="L26" s="31"/>
      <c r="M26" s="31">
        <f t="shared" si="4"/>
        <v>0</v>
      </c>
      <c r="N26" s="31"/>
      <c r="O26" s="31">
        <f t="shared" si="5"/>
        <v>0</v>
      </c>
    </row>
    <row r="27" spans="1:15" ht="25.5">
      <c r="A27" s="6" t="s">
        <v>20</v>
      </c>
      <c r="B27" s="39" t="s">
        <v>54</v>
      </c>
      <c r="C27" s="10">
        <v>71200</v>
      </c>
      <c r="D27" s="10"/>
      <c r="E27" s="10">
        <f t="shared" si="0"/>
        <v>71200</v>
      </c>
      <c r="F27" s="28"/>
      <c r="G27" s="28">
        <f t="shared" si="1"/>
        <v>71200</v>
      </c>
      <c r="H27" s="28"/>
      <c r="I27" s="28">
        <f t="shared" si="2"/>
        <v>71200</v>
      </c>
      <c r="J27" s="28"/>
      <c r="K27" s="28">
        <f t="shared" si="3"/>
        <v>71200</v>
      </c>
      <c r="L27" s="28"/>
      <c r="M27" s="28">
        <f t="shared" si="4"/>
        <v>71200</v>
      </c>
      <c r="N27" s="28">
        <v>-600</v>
      </c>
      <c r="O27" s="28">
        <f t="shared" si="5"/>
        <v>70600</v>
      </c>
    </row>
    <row r="28" spans="1:15" ht="12.75">
      <c r="A28" s="6"/>
      <c r="B28" s="36" t="s">
        <v>69</v>
      </c>
      <c r="C28" s="11">
        <f>C29+C35+C38+C41+C44+C45</f>
        <v>60452804</v>
      </c>
      <c r="D28" s="11">
        <f>D29+D35+D38+D41+D44+D45</f>
        <v>0</v>
      </c>
      <c r="E28" s="11">
        <f t="shared" si="0"/>
        <v>60452804</v>
      </c>
      <c r="F28" s="32">
        <f>F29+F35+F38+F41+F44+F45</f>
        <v>56832.25</v>
      </c>
      <c r="G28" s="32">
        <f t="shared" si="1"/>
        <v>60509636.25</v>
      </c>
      <c r="H28" s="32">
        <f>H29+H35+H38+H41+H44+H45</f>
        <v>20595644.68</v>
      </c>
      <c r="I28" s="32">
        <f t="shared" si="2"/>
        <v>81105280.93</v>
      </c>
      <c r="J28" s="32">
        <f>J29+J35+J38+J41+J44+J45</f>
        <v>2593416</v>
      </c>
      <c r="K28" s="32">
        <f t="shared" si="3"/>
        <v>83698696.93</v>
      </c>
      <c r="L28" s="32">
        <f>L29+L35+L38+L41+L44+L45</f>
        <v>0</v>
      </c>
      <c r="M28" s="32">
        <f t="shared" si="4"/>
        <v>83698696.93</v>
      </c>
      <c r="N28" s="32">
        <f>N29+N35+N38+N41+N44+N45</f>
        <v>-9570234.18</v>
      </c>
      <c r="O28" s="32">
        <f t="shared" si="5"/>
        <v>74128462.75</v>
      </c>
    </row>
    <row r="29" spans="1:15" ht="41.25" customHeight="1">
      <c r="A29" s="14" t="s">
        <v>8</v>
      </c>
      <c r="B29" s="42" t="s">
        <v>17</v>
      </c>
      <c r="C29" s="16">
        <f>SUM(C30:C34)</f>
        <v>41691678</v>
      </c>
      <c r="D29" s="16">
        <f>SUM(D30:D34)</f>
        <v>0</v>
      </c>
      <c r="E29" s="16">
        <f t="shared" si="0"/>
        <v>41691678</v>
      </c>
      <c r="F29" s="26">
        <f>SUM(F30:F34)</f>
        <v>56832.25</v>
      </c>
      <c r="G29" s="26">
        <f t="shared" si="1"/>
        <v>41748510.25</v>
      </c>
      <c r="H29" s="26">
        <f>SUM(H30:H34)</f>
        <v>15893771</v>
      </c>
      <c r="I29" s="26">
        <f t="shared" si="2"/>
        <v>57642281.25</v>
      </c>
      <c r="J29" s="26">
        <f>SUM(J30:J34)</f>
        <v>0</v>
      </c>
      <c r="K29" s="26">
        <f t="shared" si="3"/>
        <v>57642281.25</v>
      </c>
      <c r="L29" s="26">
        <f>SUM(L30:L34)</f>
        <v>0</v>
      </c>
      <c r="M29" s="26">
        <f t="shared" si="4"/>
        <v>57642281.25</v>
      </c>
      <c r="N29" s="26">
        <f>SUM(N30:N34)</f>
        <v>-200000</v>
      </c>
      <c r="O29" s="26">
        <f t="shared" si="5"/>
        <v>57442281.25</v>
      </c>
    </row>
    <row r="30" spans="1:15" ht="57" customHeight="1">
      <c r="A30" s="6" t="s">
        <v>41</v>
      </c>
      <c r="B30" s="39" t="s">
        <v>43</v>
      </c>
      <c r="C30" s="10">
        <v>200000</v>
      </c>
      <c r="D30" s="10"/>
      <c r="E30" s="10">
        <f t="shared" si="0"/>
        <v>200000</v>
      </c>
      <c r="F30" s="28"/>
      <c r="G30" s="28">
        <f t="shared" si="1"/>
        <v>200000</v>
      </c>
      <c r="H30" s="28"/>
      <c r="I30" s="28">
        <f t="shared" si="2"/>
        <v>200000</v>
      </c>
      <c r="J30" s="28"/>
      <c r="K30" s="28">
        <f t="shared" si="3"/>
        <v>200000</v>
      </c>
      <c r="L30" s="28"/>
      <c r="M30" s="28">
        <f t="shared" si="4"/>
        <v>200000</v>
      </c>
      <c r="N30" s="28">
        <v>-200000</v>
      </c>
      <c r="O30" s="28">
        <f t="shared" si="5"/>
        <v>0</v>
      </c>
    </row>
    <row r="31" spans="1:15" ht="51">
      <c r="A31" s="6" t="s">
        <v>21</v>
      </c>
      <c r="B31" s="39" t="s">
        <v>87</v>
      </c>
      <c r="C31" s="10">
        <v>39439686</v>
      </c>
      <c r="D31" s="10">
        <v>-5410</v>
      </c>
      <c r="E31" s="10">
        <f t="shared" si="0"/>
        <v>39434276</v>
      </c>
      <c r="F31" s="28"/>
      <c r="G31" s="28">
        <f t="shared" si="1"/>
        <v>39434276</v>
      </c>
      <c r="H31" s="28">
        <v>15797250</v>
      </c>
      <c r="I31" s="28">
        <f t="shared" si="2"/>
        <v>55231526</v>
      </c>
      <c r="J31" s="28"/>
      <c r="K31" s="28">
        <f t="shared" si="3"/>
        <v>55231526</v>
      </c>
      <c r="L31" s="28"/>
      <c r="M31" s="28">
        <f t="shared" si="4"/>
        <v>55231526</v>
      </c>
      <c r="N31" s="28">
        <v>0</v>
      </c>
      <c r="O31" s="28">
        <f t="shared" si="5"/>
        <v>55231526</v>
      </c>
    </row>
    <row r="32" spans="1:15" ht="51">
      <c r="A32" s="6" t="s">
        <v>78</v>
      </c>
      <c r="B32" s="39" t="s">
        <v>88</v>
      </c>
      <c r="C32" s="10">
        <v>0</v>
      </c>
      <c r="D32" s="10">
        <v>5410</v>
      </c>
      <c r="E32" s="10">
        <f t="shared" si="0"/>
        <v>5410</v>
      </c>
      <c r="F32" s="28"/>
      <c r="G32" s="28">
        <f t="shared" si="1"/>
        <v>5410</v>
      </c>
      <c r="H32" s="28"/>
      <c r="I32" s="28">
        <f t="shared" si="2"/>
        <v>5410</v>
      </c>
      <c r="J32" s="28"/>
      <c r="K32" s="28">
        <f t="shared" si="3"/>
        <v>5410</v>
      </c>
      <c r="L32" s="28"/>
      <c r="M32" s="28">
        <f t="shared" si="4"/>
        <v>5410</v>
      </c>
      <c r="N32" s="28">
        <v>0</v>
      </c>
      <c r="O32" s="28">
        <f t="shared" si="5"/>
        <v>5410</v>
      </c>
    </row>
    <row r="33" spans="1:15" ht="12.75">
      <c r="A33" s="6" t="s">
        <v>22</v>
      </c>
      <c r="B33" s="39" t="s">
        <v>44</v>
      </c>
      <c r="C33" s="10">
        <v>227500</v>
      </c>
      <c r="D33" s="10"/>
      <c r="E33" s="10">
        <f t="shared" si="0"/>
        <v>227500</v>
      </c>
      <c r="F33" s="28"/>
      <c r="G33" s="28">
        <f t="shared" si="1"/>
        <v>227500</v>
      </c>
      <c r="H33" s="28">
        <v>96521</v>
      </c>
      <c r="I33" s="28">
        <f t="shared" si="2"/>
        <v>324021</v>
      </c>
      <c r="J33" s="28"/>
      <c r="K33" s="28">
        <f t="shared" si="3"/>
        <v>324021</v>
      </c>
      <c r="L33" s="28"/>
      <c r="M33" s="28">
        <f t="shared" si="4"/>
        <v>324021</v>
      </c>
      <c r="N33" s="28">
        <v>0</v>
      </c>
      <c r="O33" s="28">
        <f t="shared" si="5"/>
        <v>324021</v>
      </c>
    </row>
    <row r="34" spans="1:15" ht="59.25" customHeight="1">
      <c r="A34" s="6" t="s">
        <v>23</v>
      </c>
      <c r="B34" s="43" t="s">
        <v>72</v>
      </c>
      <c r="C34" s="10">
        <v>1824492</v>
      </c>
      <c r="D34" s="10"/>
      <c r="E34" s="10">
        <f t="shared" si="0"/>
        <v>1824492</v>
      </c>
      <c r="F34" s="28">
        <f>52211.47+4620.78</f>
        <v>56832.25</v>
      </c>
      <c r="G34" s="28">
        <f t="shared" si="1"/>
        <v>1881324.25</v>
      </c>
      <c r="H34" s="28"/>
      <c r="I34" s="28">
        <f t="shared" si="2"/>
        <v>1881324.25</v>
      </c>
      <c r="J34" s="28"/>
      <c r="K34" s="28">
        <f t="shared" si="3"/>
        <v>1881324.25</v>
      </c>
      <c r="L34" s="28"/>
      <c r="M34" s="28">
        <f t="shared" si="4"/>
        <v>1881324.25</v>
      </c>
      <c r="N34" s="28">
        <v>0</v>
      </c>
      <c r="O34" s="28">
        <f t="shared" si="5"/>
        <v>1881324.25</v>
      </c>
    </row>
    <row r="35" spans="1:15" ht="24.75" customHeight="1">
      <c r="A35" s="14" t="s">
        <v>7</v>
      </c>
      <c r="B35" s="42" t="s">
        <v>3</v>
      </c>
      <c r="C35" s="16">
        <f>SUM(C36:C37)</f>
        <v>7797500</v>
      </c>
      <c r="D35" s="16">
        <f>SUM(D36:D37)</f>
        <v>0</v>
      </c>
      <c r="E35" s="16">
        <f t="shared" si="0"/>
        <v>7797500</v>
      </c>
      <c r="F35" s="26">
        <f>SUM(F36:F37)</f>
        <v>0</v>
      </c>
      <c r="G35" s="26">
        <f t="shared" si="1"/>
        <v>7797500</v>
      </c>
      <c r="H35" s="26">
        <f>SUM(H36:H37)</f>
        <v>0</v>
      </c>
      <c r="I35" s="26">
        <f t="shared" si="2"/>
        <v>7797500</v>
      </c>
      <c r="J35" s="26">
        <f>SUM(J36:J37)</f>
        <v>0</v>
      </c>
      <c r="K35" s="26">
        <f t="shared" si="3"/>
        <v>7797500</v>
      </c>
      <c r="L35" s="26">
        <f>SUM(L36:L37)</f>
        <v>0</v>
      </c>
      <c r="M35" s="26">
        <f t="shared" si="4"/>
        <v>7797500</v>
      </c>
      <c r="N35" s="26">
        <f>SUM(N36:N37)</f>
        <v>-7170468.08</v>
      </c>
      <c r="O35" s="26">
        <f t="shared" si="5"/>
        <v>627031.9199999999</v>
      </c>
    </row>
    <row r="36" spans="1:15" ht="19.5" customHeight="1">
      <c r="A36" s="6" t="s">
        <v>33</v>
      </c>
      <c r="B36" s="39" t="s">
        <v>34</v>
      </c>
      <c r="C36" s="10">
        <v>897500</v>
      </c>
      <c r="D36" s="10"/>
      <c r="E36" s="10">
        <f t="shared" si="0"/>
        <v>897500</v>
      </c>
      <c r="F36" s="28"/>
      <c r="G36" s="28">
        <f t="shared" si="1"/>
        <v>897500</v>
      </c>
      <c r="H36" s="28"/>
      <c r="I36" s="28">
        <f t="shared" si="2"/>
        <v>897500</v>
      </c>
      <c r="J36" s="28"/>
      <c r="K36" s="28">
        <f t="shared" si="3"/>
        <v>897500</v>
      </c>
      <c r="L36" s="28"/>
      <c r="M36" s="28">
        <f t="shared" si="4"/>
        <v>897500</v>
      </c>
      <c r="N36" s="28">
        <v>-274828.08</v>
      </c>
      <c r="O36" s="28">
        <f>M36+N36</f>
        <v>622671.9199999999</v>
      </c>
    </row>
    <row r="37" spans="1:15" ht="19.5" customHeight="1">
      <c r="A37" s="6" t="s">
        <v>55</v>
      </c>
      <c r="B37" s="39" t="s">
        <v>56</v>
      </c>
      <c r="C37" s="10">
        <v>6900000</v>
      </c>
      <c r="D37" s="10"/>
      <c r="E37" s="10">
        <f t="shared" si="0"/>
        <v>6900000</v>
      </c>
      <c r="F37" s="28"/>
      <c r="G37" s="28">
        <f t="shared" si="1"/>
        <v>6900000</v>
      </c>
      <c r="H37" s="28"/>
      <c r="I37" s="28">
        <f t="shared" si="2"/>
        <v>6900000</v>
      </c>
      <c r="J37" s="28"/>
      <c r="K37" s="28">
        <f t="shared" si="3"/>
        <v>6900000</v>
      </c>
      <c r="L37" s="28"/>
      <c r="M37" s="28">
        <f t="shared" si="4"/>
        <v>6900000</v>
      </c>
      <c r="N37" s="28">
        <v>-6895640</v>
      </c>
      <c r="O37" s="28">
        <f t="shared" si="5"/>
        <v>4360</v>
      </c>
    </row>
    <row r="38" spans="1:15" ht="12.75">
      <c r="A38" s="14" t="s">
        <v>6</v>
      </c>
      <c r="B38" s="44" t="s">
        <v>45</v>
      </c>
      <c r="C38" s="16">
        <f>SUM(C39:C40)</f>
        <v>4630423</v>
      </c>
      <c r="D38" s="16">
        <f>SUM(D39:D40)</f>
        <v>0</v>
      </c>
      <c r="E38" s="16">
        <f t="shared" si="0"/>
        <v>4630423</v>
      </c>
      <c r="F38" s="26">
        <f>SUM(F39:F40)</f>
        <v>0</v>
      </c>
      <c r="G38" s="26">
        <f t="shared" si="1"/>
        <v>4630423</v>
      </c>
      <c r="H38" s="26">
        <f>SUM(H39:H40)</f>
        <v>2354144.76</v>
      </c>
      <c r="I38" s="26">
        <f t="shared" si="2"/>
        <v>6984567.76</v>
      </c>
      <c r="J38" s="26">
        <f>SUM(J39:J40)</f>
        <v>-26058</v>
      </c>
      <c r="K38" s="26">
        <f t="shared" si="3"/>
        <v>6958509.76</v>
      </c>
      <c r="L38" s="26">
        <f>SUM(L39:L40)</f>
        <v>0</v>
      </c>
      <c r="M38" s="26">
        <f t="shared" si="4"/>
        <v>6958509.76</v>
      </c>
      <c r="N38" s="26">
        <f>SUM(N39:N40)</f>
        <v>-977137.1</v>
      </c>
      <c r="O38" s="26">
        <f t="shared" si="5"/>
        <v>5981372.66</v>
      </c>
    </row>
    <row r="39" spans="1:15" ht="25.5">
      <c r="A39" s="6" t="s">
        <v>75</v>
      </c>
      <c r="B39" s="43" t="s">
        <v>59</v>
      </c>
      <c r="C39" s="13">
        <v>410520</v>
      </c>
      <c r="D39" s="13"/>
      <c r="E39" s="13">
        <f t="shared" si="0"/>
        <v>410520</v>
      </c>
      <c r="F39" s="30"/>
      <c r="G39" s="30">
        <f t="shared" si="1"/>
        <v>410520</v>
      </c>
      <c r="H39" s="30">
        <v>2354144.76</v>
      </c>
      <c r="I39" s="30">
        <f t="shared" si="2"/>
        <v>2764664.76</v>
      </c>
      <c r="J39" s="30">
        <v>-26058</v>
      </c>
      <c r="K39" s="30">
        <f t="shared" si="3"/>
        <v>2738606.76</v>
      </c>
      <c r="L39" s="30"/>
      <c r="M39" s="30">
        <f t="shared" si="4"/>
        <v>2738606.76</v>
      </c>
      <c r="N39" s="30">
        <v>-118910</v>
      </c>
      <c r="O39" s="30">
        <f t="shared" si="5"/>
        <v>2619696.76</v>
      </c>
    </row>
    <row r="40" spans="1:15" ht="12.75">
      <c r="A40" s="6" t="s">
        <v>76</v>
      </c>
      <c r="B40" s="43" t="s">
        <v>60</v>
      </c>
      <c r="C40" s="13">
        <v>4219903</v>
      </c>
      <c r="D40" s="13"/>
      <c r="E40" s="13">
        <f t="shared" si="0"/>
        <v>4219903</v>
      </c>
      <c r="F40" s="30"/>
      <c r="G40" s="30">
        <f t="shared" si="1"/>
        <v>4219903</v>
      </c>
      <c r="H40" s="30"/>
      <c r="I40" s="30">
        <f t="shared" si="2"/>
        <v>4219903</v>
      </c>
      <c r="J40" s="30"/>
      <c r="K40" s="30">
        <f t="shared" si="3"/>
        <v>4219903</v>
      </c>
      <c r="L40" s="30"/>
      <c r="M40" s="30">
        <f t="shared" si="4"/>
        <v>4219903</v>
      </c>
      <c r="N40" s="30">
        <v>-858227.1</v>
      </c>
      <c r="O40" s="30">
        <f t="shared" si="5"/>
        <v>3361675.9</v>
      </c>
    </row>
    <row r="41" spans="1:15" s="18" customFormat="1" ht="12.75">
      <c r="A41" s="14" t="s">
        <v>5</v>
      </c>
      <c r="B41" s="42" t="s">
        <v>4</v>
      </c>
      <c r="C41" s="16">
        <f>SUM(C42:C43)</f>
        <v>4757206</v>
      </c>
      <c r="D41" s="16">
        <f>SUM(D42:D43)</f>
        <v>0</v>
      </c>
      <c r="E41" s="16">
        <f t="shared" si="0"/>
        <v>4757206</v>
      </c>
      <c r="F41" s="26">
        <f>SUM(F42:F43)</f>
        <v>0</v>
      </c>
      <c r="G41" s="26">
        <f t="shared" si="1"/>
        <v>4757206</v>
      </c>
      <c r="H41" s="26">
        <f>SUM(H42:H43)</f>
        <v>359913</v>
      </c>
      <c r="I41" s="26">
        <f t="shared" si="2"/>
        <v>5117119</v>
      </c>
      <c r="J41" s="26">
        <f>SUM(J42:J43)</f>
        <v>26058</v>
      </c>
      <c r="K41" s="26">
        <f t="shared" si="3"/>
        <v>5143177</v>
      </c>
      <c r="L41" s="26">
        <f>SUM(L42:L43)</f>
        <v>0</v>
      </c>
      <c r="M41" s="26">
        <f t="shared" si="4"/>
        <v>5143177</v>
      </c>
      <c r="N41" s="26">
        <f>SUM(N42:N43)</f>
        <v>-2989100</v>
      </c>
      <c r="O41" s="26">
        <f t="shared" si="5"/>
        <v>2154077</v>
      </c>
    </row>
    <row r="42" spans="1:15" ht="51">
      <c r="A42" s="6" t="s">
        <v>24</v>
      </c>
      <c r="B42" s="39" t="s">
        <v>61</v>
      </c>
      <c r="C42" s="10"/>
      <c r="D42" s="10"/>
      <c r="E42" s="10">
        <f t="shared" si="0"/>
        <v>0</v>
      </c>
      <c r="F42" s="28"/>
      <c r="G42" s="28">
        <f t="shared" si="1"/>
        <v>0</v>
      </c>
      <c r="H42" s="28">
        <v>359913</v>
      </c>
      <c r="I42" s="28">
        <f t="shared" si="2"/>
        <v>359913</v>
      </c>
      <c r="J42" s="28">
        <v>26058</v>
      </c>
      <c r="K42" s="28">
        <f t="shared" si="3"/>
        <v>385971</v>
      </c>
      <c r="L42" s="28"/>
      <c r="M42" s="28">
        <f t="shared" si="4"/>
        <v>385971</v>
      </c>
      <c r="N42" s="28">
        <v>5106</v>
      </c>
      <c r="O42" s="28">
        <f t="shared" si="5"/>
        <v>391077</v>
      </c>
    </row>
    <row r="43" spans="1:15" ht="25.5">
      <c r="A43" s="6" t="s">
        <v>70</v>
      </c>
      <c r="B43" s="39" t="s">
        <v>71</v>
      </c>
      <c r="C43" s="10">
        <v>4757206</v>
      </c>
      <c r="D43" s="10"/>
      <c r="E43" s="10">
        <f t="shared" si="0"/>
        <v>4757206</v>
      </c>
      <c r="F43" s="28"/>
      <c r="G43" s="28">
        <f t="shared" si="1"/>
        <v>4757206</v>
      </c>
      <c r="H43" s="28"/>
      <c r="I43" s="28">
        <f t="shared" si="2"/>
        <v>4757206</v>
      </c>
      <c r="J43" s="28"/>
      <c r="K43" s="28">
        <f t="shared" si="3"/>
        <v>4757206</v>
      </c>
      <c r="L43" s="28"/>
      <c r="M43" s="28">
        <f t="shared" si="4"/>
        <v>4757206</v>
      </c>
      <c r="N43" s="28">
        <v>-2994206</v>
      </c>
      <c r="O43" s="28">
        <f t="shared" si="5"/>
        <v>1763000</v>
      </c>
    </row>
    <row r="44" spans="1:15" ht="22.5" customHeight="1">
      <c r="A44" s="14" t="s">
        <v>35</v>
      </c>
      <c r="B44" s="42" t="s">
        <v>36</v>
      </c>
      <c r="C44" s="16">
        <v>997326</v>
      </c>
      <c r="D44" s="16"/>
      <c r="E44" s="16">
        <f t="shared" si="0"/>
        <v>997326</v>
      </c>
      <c r="F44" s="26"/>
      <c r="G44" s="26">
        <f t="shared" si="1"/>
        <v>997326</v>
      </c>
      <c r="H44" s="26">
        <v>665</v>
      </c>
      <c r="I44" s="26">
        <f t="shared" si="2"/>
        <v>997991</v>
      </c>
      <c r="J44" s="26">
        <v>2593416</v>
      </c>
      <c r="K44" s="26">
        <f t="shared" si="3"/>
        <v>3591407</v>
      </c>
      <c r="L44" s="26"/>
      <c r="M44" s="26">
        <f t="shared" si="4"/>
        <v>3591407</v>
      </c>
      <c r="N44" s="26">
        <v>1565142</v>
      </c>
      <c r="O44" s="26">
        <f t="shared" si="5"/>
        <v>5156549</v>
      </c>
    </row>
    <row r="45" spans="1:15" ht="22.5" customHeight="1">
      <c r="A45" s="14" t="s">
        <v>62</v>
      </c>
      <c r="B45" s="42" t="s">
        <v>63</v>
      </c>
      <c r="C45" s="16">
        <v>578671</v>
      </c>
      <c r="D45" s="16"/>
      <c r="E45" s="16">
        <f t="shared" si="0"/>
        <v>578671</v>
      </c>
      <c r="F45" s="26"/>
      <c r="G45" s="26">
        <f t="shared" si="1"/>
        <v>578671</v>
      </c>
      <c r="H45" s="26">
        <f>113100+318050+436000.92+780000+90000+250000</f>
        <v>1987150.92</v>
      </c>
      <c r="I45" s="26">
        <f t="shared" si="2"/>
        <v>2565821.92</v>
      </c>
      <c r="J45" s="26"/>
      <c r="K45" s="26">
        <f t="shared" si="3"/>
        <v>2565821.92</v>
      </c>
      <c r="L45" s="26"/>
      <c r="M45" s="26">
        <f t="shared" si="4"/>
        <v>2565821.92</v>
      </c>
      <c r="N45" s="26">
        <v>201329</v>
      </c>
      <c r="O45" s="26">
        <f t="shared" si="5"/>
        <v>2767150.92</v>
      </c>
    </row>
    <row r="46" spans="1:15" ht="18" customHeight="1">
      <c r="A46" s="14" t="s">
        <v>37</v>
      </c>
      <c r="B46" s="42" t="s">
        <v>38</v>
      </c>
      <c r="C46" s="16">
        <f>C47+C48</f>
        <v>2106851100</v>
      </c>
      <c r="D46" s="16">
        <f>D47+D48</f>
        <v>50300500</v>
      </c>
      <c r="E46" s="16">
        <f>C46+D46</f>
        <v>2157151600</v>
      </c>
      <c r="F46" s="26">
        <f aca="true" t="shared" si="6" ref="F46:K46">F47+F48</f>
        <v>210200952.37</v>
      </c>
      <c r="G46" s="26">
        <f t="shared" si="6"/>
        <v>2367352552.37</v>
      </c>
      <c r="H46" s="26">
        <f t="shared" si="6"/>
        <v>14192032.65</v>
      </c>
      <c r="I46" s="26">
        <f t="shared" si="6"/>
        <v>2381544585.02</v>
      </c>
      <c r="J46" s="26">
        <f t="shared" si="6"/>
        <v>3000000</v>
      </c>
      <c r="K46" s="26">
        <f t="shared" si="6"/>
        <v>2384544585.02</v>
      </c>
      <c r="L46" s="26">
        <f>L47+L48</f>
        <v>1776961.92</v>
      </c>
      <c r="M46" s="26">
        <f>M47+M48</f>
        <v>2386321546.94</v>
      </c>
      <c r="N46" s="26">
        <f>N47+N48</f>
        <v>128241626.17</v>
      </c>
      <c r="O46" s="26">
        <f>O47+O48</f>
        <v>2514563173.11</v>
      </c>
    </row>
    <row r="47" spans="1:17" ht="25.5">
      <c r="A47" s="7" t="s">
        <v>81</v>
      </c>
      <c r="B47" s="45" t="s">
        <v>83</v>
      </c>
      <c r="C47" s="34">
        <v>2106851100</v>
      </c>
      <c r="D47" s="34">
        <v>50300500</v>
      </c>
      <c r="E47" s="34">
        <f t="shared" si="0"/>
        <v>2157151600</v>
      </c>
      <c r="F47" s="35">
        <v>210170952.37</v>
      </c>
      <c r="G47" s="35">
        <f t="shared" si="1"/>
        <v>2367322552.37</v>
      </c>
      <c r="H47" s="35">
        <v>14192032.65</v>
      </c>
      <c r="I47" s="35">
        <f>G47+H47</f>
        <v>2381514585.02</v>
      </c>
      <c r="J47" s="35">
        <v>3000000</v>
      </c>
      <c r="K47" s="35">
        <f>I47+J47</f>
        <v>2384514585.02</v>
      </c>
      <c r="L47" s="35">
        <v>1776961.92</v>
      </c>
      <c r="M47" s="35">
        <f>K47+L47</f>
        <v>2386291546.94</v>
      </c>
      <c r="N47" s="35">
        <v>128216030.17</v>
      </c>
      <c r="O47" s="35">
        <f>M47+N47</f>
        <v>2514507577.11</v>
      </c>
      <c r="Q47" s="24"/>
    </row>
    <row r="48" spans="1:15" ht="15" customHeight="1">
      <c r="A48" s="7" t="s">
        <v>82</v>
      </c>
      <c r="B48" s="45" t="s">
        <v>84</v>
      </c>
      <c r="C48" s="34"/>
      <c r="D48" s="34"/>
      <c r="E48" s="34"/>
      <c r="F48" s="35">
        <v>30000</v>
      </c>
      <c r="G48" s="35">
        <f t="shared" si="1"/>
        <v>30000</v>
      </c>
      <c r="H48" s="35"/>
      <c r="I48" s="35">
        <f>G48+H48</f>
        <v>30000</v>
      </c>
      <c r="J48" s="35"/>
      <c r="K48" s="35">
        <f>I48+J48</f>
        <v>30000</v>
      </c>
      <c r="L48" s="35"/>
      <c r="M48" s="35">
        <f>K48+L48</f>
        <v>30000</v>
      </c>
      <c r="N48" s="35">
        <v>25596</v>
      </c>
      <c r="O48" s="35">
        <f>M48+N48</f>
        <v>55596</v>
      </c>
    </row>
    <row r="49" spans="1:15" ht="22.5" customHeight="1">
      <c r="A49" s="7"/>
      <c r="B49" s="46" t="s">
        <v>18</v>
      </c>
      <c r="C49" s="23">
        <f>C10+C46</f>
        <v>2739259865</v>
      </c>
      <c r="D49" s="23">
        <f>D10+D46</f>
        <v>50300500</v>
      </c>
      <c r="E49" s="23">
        <f t="shared" si="0"/>
        <v>2789560365</v>
      </c>
      <c r="F49" s="33">
        <f>F10+F46</f>
        <v>210257784.62</v>
      </c>
      <c r="G49" s="33">
        <f>E49+F49</f>
        <v>2999818149.62</v>
      </c>
      <c r="H49" s="33">
        <f>H10+H46</f>
        <v>39035167.33</v>
      </c>
      <c r="I49" s="33">
        <f>G49+H49</f>
        <v>3038853316.95</v>
      </c>
      <c r="J49" s="33">
        <f>J10+J46</f>
        <v>5593416</v>
      </c>
      <c r="K49" s="33">
        <f>I49+J49</f>
        <v>3044446732.95</v>
      </c>
      <c r="L49" s="33">
        <f>L10+L46</f>
        <v>1776961.92</v>
      </c>
      <c r="M49" s="33">
        <f>K49+L49</f>
        <v>3046223694.87</v>
      </c>
      <c r="N49" s="33">
        <f>N10+N46</f>
        <v>151335948</v>
      </c>
      <c r="O49" s="33">
        <f>M49+N49</f>
        <v>3197559642.87</v>
      </c>
    </row>
    <row r="50" spans="1:15" ht="33" customHeight="1">
      <c r="A50" s="49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3:15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</sheetData>
  <sheetProtection/>
  <mergeCells count="16">
    <mergeCell ref="F8:F9"/>
    <mergeCell ref="G8:G9"/>
    <mergeCell ref="A8:A9"/>
    <mergeCell ref="B8:B9"/>
    <mergeCell ref="C8:C9"/>
    <mergeCell ref="D8:D9"/>
    <mergeCell ref="N8:N9"/>
    <mergeCell ref="O8:O9"/>
    <mergeCell ref="A6:O6"/>
    <mergeCell ref="J8:J9"/>
    <mergeCell ref="K8:K9"/>
    <mergeCell ref="H8:H9"/>
    <mergeCell ref="I8:I9"/>
    <mergeCell ref="L8:L9"/>
    <mergeCell ref="M8:M9"/>
    <mergeCell ref="E8:E9"/>
  </mergeCells>
  <printOptions horizontalCentered="1"/>
  <pageMargins left="0.3937007874015748" right="0" top="0" bottom="0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2022-12-10T08:48:10Z</cp:lastPrinted>
  <dcterms:created xsi:type="dcterms:W3CDTF">2007-04-05T07:39:38Z</dcterms:created>
  <dcterms:modified xsi:type="dcterms:W3CDTF">2022-12-23T05:12:16Z</dcterms:modified>
  <cp:category/>
  <cp:version/>
  <cp:contentType/>
  <cp:contentStatus/>
</cp:coreProperties>
</file>