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4295" windowHeight="12855" activeTab="0"/>
  </bookViews>
  <sheets>
    <sheet name="2023" sheetId="1" r:id="rId1"/>
  </sheets>
  <definedNames>
    <definedName name="_xlnm.Print_Titles" localSheetId="0">'2023'!$6:$9</definedName>
    <definedName name="_xlnm.Print_Area" localSheetId="0">'2023'!$A$1:$K$113</definedName>
  </definedNames>
  <calcPr fullCalcOnLoad="1"/>
</workbook>
</file>

<file path=xl/comments1.xml><?xml version="1.0" encoding="utf-8"?>
<comments xmlns="http://schemas.openxmlformats.org/spreadsheetml/2006/main">
  <authors>
    <author>Устинова Елена Александровна</author>
    <author>Vozovikova</author>
  </authors>
  <commentList>
    <comment ref="J15" authorId="0">
      <text>
        <r>
          <rPr>
            <b/>
            <sz val="9"/>
            <rFont val="Tahoma"/>
            <family val="2"/>
          </rPr>
          <t>22 006 020+247 541+2 000 000 (543 000 включена в прошлую корректировку)</t>
        </r>
        <r>
          <rPr>
            <sz val="9"/>
            <rFont val="Tahoma"/>
            <family val="2"/>
          </rPr>
          <t xml:space="preserve">
</t>
        </r>
      </text>
    </comment>
    <comment ref="J18" authorId="1">
      <text>
        <r>
          <rPr>
            <b/>
            <sz val="9"/>
            <rFont val="Tahoma"/>
            <family val="2"/>
          </rPr>
          <t>Vozovikova:</t>
        </r>
        <r>
          <rPr>
            <sz val="9"/>
            <rFont val="Tahoma"/>
            <family val="2"/>
          </rPr>
          <t xml:space="preserve">
25.07.2023 №661-рп
11.12.2023 №1179-рп</t>
        </r>
      </text>
    </comment>
  </commentList>
</comments>
</file>

<file path=xl/sharedStrings.xml><?xml version="1.0" encoding="utf-8"?>
<sst xmlns="http://schemas.openxmlformats.org/spreadsheetml/2006/main" count="173" uniqueCount="152">
  <si>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</si>
  <si>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</si>
  <si>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</si>
  <si>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Наименование безвозмездных поступлений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</si>
  <si>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</si>
  <si>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</si>
  <si>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</si>
  <si>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</si>
  <si>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</si>
  <si>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</si>
  <si>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</si>
  <si>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</si>
  <si>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</si>
  <si>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</si>
  <si>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</si>
  <si>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</si>
  <si>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</si>
  <si>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</si>
  <si>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- на реализацию переданных государственных полномочий по социальному обслуживанию граждан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</si>
  <si>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</si>
  <si>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</si>
  <si>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</si>
  <si>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</si>
  <si>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</si>
  <si>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</si>
  <si>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</si>
  <si>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</si>
  <si>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</si>
  <si>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</si>
  <si>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</si>
  <si>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</si>
  <si>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</si>
  <si>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</si>
  <si>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</si>
  <si>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</si>
  <si>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</si>
  <si>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</si>
  <si>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</si>
  <si>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</si>
  <si>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</si>
  <si>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</si>
  <si>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</si>
  <si>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</si>
  <si>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</si>
  <si>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</si>
  <si>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</si>
  <si>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</si>
  <si>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</si>
  <si>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</si>
  <si>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</si>
  <si>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</si>
  <si>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</si>
  <si>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</si>
  <si>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</si>
  <si>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</si>
  <si>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</si>
  <si>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</si>
  <si>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</si>
  <si>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</si>
  <si>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</si>
  <si>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000 2 02 35930 04 0000 150
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</si>
  <si>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</si>
  <si>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</si>
  <si>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</si>
  <si>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</si>
  <si>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</si>
  <si>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</si>
  <si>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</si>
  <si>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000 2 02 25555 04 0000 150</t>
  </si>
  <si>
    <t xml:space="preserve"> - на софинансирование мероприятий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</si>
  <si>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 - на реализацию инициативных проектов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</si>
  <si>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</si>
  <si>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приобретение спортивного инвентаря и оборудования для физкультурно-спортивных организаций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</si>
  <si>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</si>
  <si>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</si>
  <si>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</si>
  <si>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</si>
  <si>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Приложение № 3</t>
  </si>
  <si>
    <t>000 2 02 40000 00 0000 150</t>
  </si>
  <si>
    <t>000 2 02 45303 04 0000 150</t>
  </si>
  <si>
    <t>000 2 02 49999 04 0000 150</t>
  </si>
  <si>
    <t>Прочие межбюджетные трансферты, передаваемые бюджетам городских округов</t>
  </si>
  <si>
    <t>Проект  на 2023 год</t>
  </si>
  <si>
    <t>000 2 02 20079 04 0000 150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</si>
  <si>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</si>
  <si>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</si>
  <si>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 - на финансовую поддержку учреждений спортивной подготовки на этапах спортивной специализации, в том числе на приобретение спортивного инвентаря и оборудования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</si>
  <si>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</si>
  <si>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</si>
  <si>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</si>
  <si>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</si>
  <si>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-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</si>
  <si>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 - на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</si>
  <si>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 - на 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</si>
  <si>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 xml:space="preserve"> - на строительство и реконструкцию автомобильных дорог общего пользования местного значения </t>
  </si>
  <si>
    <t xml:space="preserve"> 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</si>
  <si>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 - на 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</si>
  <si>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- на предоставление мер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</si>
  <si>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 xml:space="preserve"> 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</si>
  <si>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 xml:space="preserve"> -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</si>
  <si>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 -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</si>
  <si>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</si>
  <si>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000 2 02 39999 04 0000 150</t>
  </si>
  <si>
    <t xml:space="preserve"> - на предоставление адресной субсидии гражданам в связи с ростом платы за коммунальные услуги</t>
  </si>
  <si>
    <t>Прочие субвенции бюджетам городских округов:</t>
  </si>
  <si>
    <t xml:space="preserve"> - на оказание поддержки садоводческим некоммерческим товариществам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</si>
  <si>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</si>
  <si>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</si>
  <si>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</si>
  <si>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- на оплату услуг специалистов по организации физкультурно-оздоровительной и спортивно-массовой работы с населением среднего возраста (женщины от 30 до 54 лет, мужчины от 30 до 59 лет)</t>
  </si>
  <si>
    <t xml:space="preserve"> - на оплату услуг специалистов по организации обучения детей плаванию по программе «Плавание для всех» 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</si>
  <si>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29 лет</t>
  </si>
  <si>
    <t xml:space="preserve"> - на предоставление молодым семьям - участникам подпрограммы социальных выплат на приобретение (строительство) жилья</t>
  </si>
  <si>
    <t xml:space="preserve"> - на 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</si>
  <si>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 - на реализацию переданных государственных полномочий по компенсации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</si>
  <si>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Иные межбюджетные трансферты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</si>
  <si>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</si>
  <si>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</si>
  <si>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Объем  межбюджетных трансфертов, получаемых из других бюджетов бюджетной системы Российской Федерации на 2023 год</t>
  </si>
  <si>
    <t>к решению Собрания</t>
  </si>
  <si>
    <t>депутатов города Снежинска</t>
  </si>
  <si>
    <t>изменения</t>
  </si>
  <si>
    <t xml:space="preserve"> от 22.12.2022 № 120                               </t>
  </si>
  <si>
    <t>000 2 02 25519 04 0000 150</t>
  </si>
  <si>
    <t>Субсидии бюджетам городских округов на поддержку отрасли культуры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</si>
  <si>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</si>
  <si>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</si>
  <si>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</si>
  <si>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</si>
  <si>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(руб.)</t>
  </si>
  <si>
    <t>000 2 02 19999 04 0000 150</t>
  </si>
  <si>
    <t>Прочие дотации бюджетам городских округов</t>
  </si>
  <si>
    <t xml:space="preserve"> от  16.02.2023  № 10                             </t>
  </si>
  <si>
    <t xml:space="preserve"> - на цифровизацию деятельности органов социальной защиты населения муниципальных образований Челябинской области</t>
  </si>
  <si>
    <t xml:space="preserve"> - на 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</si>
  <si>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руб.</t>
  </si>
  <si>
    <t xml:space="preserve"> от  06.04.2023     № 30                              </t>
  </si>
  <si>
    <t xml:space="preserve"> от   13.07.2023  № 55                               </t>
  </si>
  <si>
    <t xml:space="preserve"> - на поощрение муниципальных управленческих команд в Челябинской области</t>
  </si>
  <si>
    <t>- на 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</si>
  <si>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 - на оплату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 </t>
  </si>
  <si>
    <t xml:space="preserve"> - по 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</si>
  <si>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 xml:space="preserve"> -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</si>
  <si>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 xml:space="preserve"> - на 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</si>
  <si>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000 2 02 10000 00 0000 150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</si>
  <si>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</si>
  <si>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</si>
  <si>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</si>
  <si>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</si>
  <si>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000 2 02 27112 04 0000 150</t>
  </si>
  <si>
    <t xml:space="preserve">от 21.12.2023 г.  № 110                                </t>
  </si>
  <si>
    <t>Приложение 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</si>
</sst>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 quotePrefix="1">
      <alignment horizontal="left" vertical="center" wrapText="1"/>
    </xf>
    <xf numFmtId="49" fontId="11" fillId="0" borderId="10" xfId="0" applyNumberFormat="1" applyFont="1" applyFill="1" applyBorder="1" applyAlignment="1" quotePrefix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11" fillId="4" borderId="10" xfId="0" applyFont="1" applyFill="1" applyBorder="1" applyAlignment="1">
      <alignment horizontal="left" vertical="center" wrapText="1"/>
    </xf>
    <xf numFmtId="4" fontId="9" fillId="4" borderId="10" xfId="0" applyNumberFormat="1" applyFont="1" applyFill="1" applyBorder="1" applyAlignment="1">
      <alignment horizontal="center" vertical="center"/>
    </xf>
    <xf numFmtId="49" fontId="11" fillId="4" borderId="1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Alignment="1">
      <alignment horizontal="center" vertical="center"/>
    </xf>
    <xf numFmtId="49" fontId="11" fillId="4" borderId="10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49" fontId="11" fillId="4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wrapText="1"/>
    </xf>
    <xf numFmtId="0" fontId="9" fillId="4" borderId="10" xfId="0" applyNumberFormat="1" applyFont="1" applyFill="1" applyBorder="1" applyAlignment="1">
      <alignment horizontal="left" vertical="top" wrapText="1"/>
    </xf>
    <xf numFmtId="0" fontId="11" fillId="4" borderId="10" xfId="0" applyFont="1" applyFill="1" applyBorder="1" applyAlignment="1" quotePrefix="1">
      <alignment horizontal="left" vertical="center" wrapText="1"/>
    </xf>
    <xf numFmtId="4" fontId="9" fillId="18" borderId="0" xfId="0" applyNumberFormat="1" applyFont="1" applyFill="1" applyAlignment="1">
      <alignment horizontal="left" vertical="center"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 horizontal="right" vertical="center"/>
    </xf>
    <xf numFmtId="0" fontId="9" fillId="4" borderId="10" xfId="0" applyFont="1" applyFill="1" applyBorder="1" applyAlignment="1">
      <alignment horizontal="center" vertical="center"/>
    </xf>
    <xf numFmtId="4" fontId="13" fillId="4" borderId="10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view="pageBreakPreview" zoomScaleSheetLayoutView="100" workbookViewId="0" topLeftCell="A1">
      <selection activeCell="P15" sqref="P15"/>
    </sheetView>
  </sheetViews>
  <sheetFormatPr defaultColWidth="8.875" defaultRowHeight="12.75"/>
  <cols>
    <col min="1" max="1" width="29.75390625" style="8" customWidth="1"/>
    <col min="2" max="2" width="73.625" style="10" customWidth="1"/>
    <col min="3" max="9" width="24.75390625" style="8" hidden="1" customWidth="1"/>
    <col min="10" max="10" width="24.75390625" style="32" hidden="1" customWidth="1"/>
    <col min="11" max="11" width="24.75390625" style="32" customWidth="1"/>
    <col min="12" max="12" width="13.25390625" style="8" customWidth="1"/>
    <col min="13" max="13" width="13.125" style="8" bestFit="1" customWidth="1"/>
    <col min="14" max="16384" width="8.875" style="8" customWidth="1"/>
  </cols>
  <sheetData>
    <row r="1" spans="3:11" ht="12.75">
      <c r="C1" s="25" t="s">
        <v>77</v>
      </c>
      <c r="D1" s="25"/>
      <c r="E1" s="25" t="s">
        <v>77</v>
      </c>
      <c r="F1" s="25"/>
      <c r="G1" s="25" t="s">
        <v>77</v>
      </c>
      <c r="H1" s="25"/>
      <c r="I1" s="25" t="s">
        <v>77</v>
      </c>
      <c r="J1" s="38"/>
      <c r="K1" s="38" t="s">
        <v>151</v>
      </c>
    </row>
    <row r="2" spans="3:11" ht="12.75">
      <c r="C2" s="25" t="s">
        <v>119</v>
      </c>
      <c r="D2" s="25"/>
      <c r="E2" s="25" t="s">
        <v>119</v>
      </c>
      <c r="F2" s="25"/>
      <c r="G2" s="25" t="s">
        <v>119</v>
      </c>
      <c r="H2" s="25"/>
      <c r="I2" s="25" t="s">
        <v>119</v>
      </c>
      <c r="J2" s="38"/>
      <c r="K2" s="38" t="s">
        <v>119</v>
      </c>
    </row>
    <row r="3" spans="3:11" ht="12.75">
      <c r="C3" s="25" t="s">
        <v>120</v>
      </c>
      <c r="D3" s="25"/>
      <c r="E3" s="25" t="s">
        <v>120</v>
      </c>
      <c r="F3" s="25"/>
      <c r="G3" s="25" t="s">
        <v>120</v>
      </c>
      <c r="H3" s="25"/>
      <c r="I3" s="25" t="s">
        <v>120</v>
      </c>
      <c r="J3" s="38"/>
      <c r="K3" s="38" t="s">
        <v>120</v>
      </c>
    </row>
    <row r="4" spans="3:11" ht="12.75">
      <c r="C4" s="25" t="s">
        <v>122</v>
      </c>
      <c r="D4" s="25"/>
      <c r="E4" s="25" t="s">
        <v>132</v>
      </c>
      <c r="F4" s="25"/>
      <c r="G4" s="25" t="s">
        <v>136</v>
      </c>
      <c r="H4" s="25"/>
      <c r="I4" s="25" t="s">
        <v>137</v>
      </c>
      <c r="J4" s="38"/>
      <c r="K4" s="38" t="s">
        <v>150</v>
      </c>
    </row>
    <row r="5" spans="1:12" ht="36.75" customHeight="1">
      <c r="A5" s="45" t="s">
        <v>118</v>
      </c>
      <c r="B5" s="45"/>
      <c r="C5" s="45"/>
      <c r="D5" s="46"/>
      <c r="E5" s="46"/>
      <c r="F5" s="46"/>
      <c r="G5" s="46"/>
      <c r="H5" s="46"/>
      <c r="I5" s="46"/>
      <c r="J5" s="46"/>
      <c r="K5" s="46"/>
      <c r="L5" s="30"/>
    </row>
    <row r="6" spans="1:11" ht="12.75">
      <c r="A6" s="9"/>
      <c r="B6" s="11"/>
      <c r="C6" s="26"/>
      <c r="D6" s="26"/>
      <c r="E6" s="26" t="s">
        <v>129</v>
      </c>
      <c r="F6" s="26"/>
      <c r="G6" s="26" t="s">
        <v>135</v>
      </c>
      <c r="H6" s="26"/>
      <c r="I6" s="26" t="s">
        <v>135</v>
      </c>
      <c r="J6" s="39"/>
      <c r="K6" s="39" t="s">
        <v>135</v>
      </c>
    </row>
    <row r="7" spans="1:11" ht="25.5" customHeight="1">
      <c r="A7" s="49" t="s">
        <v>2</v>
      </c>
      <c r="B7" s="50" t="s">
        <v>3</v>
      </c>
      <c r="C7" s="43" t="s">
        <v>82</v>
      </c>
      <c r="D7" s="43" t="s">
        <v>121</v>
      </c>
      <c r="E7" s="43" t="s">
        <v>82</v>
      </c>
      <c r="F7" s="43" t="s">
        <v>121</v>
      </c>
      <c r="G7" s="43" t="s">
        <v>82</v>
      </c>
      <c r="H7" s="43" t="s">
        <v>121</v>
      </c>
      <c r="I7" s="43" t="s">
        <v>82</v>
      </c>
      <c r="J7" s="47" t="s">
        <v>121</v>
      </c>
      <c r="K7" s="47" t="s">
        <v>82</v>
      </c>
    </row>
    <row r="8" spans="1:11" ht="54" customHeight="1">
      <c r="A8" s="49"/>
      <c r="B8" s="50"/>
      <c r="C8" s="44"/>
      <c r="D8" s="44"/>
      <c r="E8" s="44"/>
      <c r="F8" s="44"/>
      <c r="G8" s="44"/>
      <c r="H8" s="44"/>
      <c r="I8" s="44"/>
      <c r="J8" s="48"/>
      <c r="K8" s="48"/>
    </row>
    <row r="9" spans="1:11" ht="15.75" customHeight="1">
      <c r="A9" s="1">
        <v>1</v>
      </c>
      <c r="B9" s="1">
        <v>2</v>
      </c>
      <c r="C9" s="1">
        <v>3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40">
        <v>3</v>
      </c>
      <c r="K9" s="40">
        <v>3</v>
      </c>
    </row>
    <row r="10" spans="1:13" ht="14.25">
      <c r="A10" s="6" t="s">
        <v>6</v>
      </c>
      <c r="B10" s="12" t="s">
        <v>7</v>
      </c>
      <c r="C10" s="24">
        <f aca="true" t="shared" si="0" ref="C10:I10">C11+C19+C59+C104</f>
        <v>2478109000</v>
      </c>
      <c r="D10" s="24">
        <f t="shared" si="0"/>
        <v>-29502700</v>
      </c>
      <c r="E10" s="24">
        <f t="shared" si="0"/>
        <v>2448606300</v>
      </c>
      <c r="F10" s="24">
        <f t="shared" si="0"/>
        <v>132515000</v>
      </c>
      <c r="G10" s="24">
        <f t="shared" si="0"/>
        <v>2581121300</v>
      </c>
      <c r="H10" s="24">
        <f t="shared" si="0"/>
        <v>95923940</v>
      </c>
      <c r="I10" s="24">
        <f t="shared" si="0"/>
        <v>2677045240</v>
      </c>
      <c r="J10" s="41">
        <f>J11+J19+J59+J104</f>
        <v>66167681</v>
      </c>
      <c r="K10" s="41">
        <f>K11+K19+K59+K104</f>
        <v>2743212921</v>
      </c>
      <c r="L10" s="30"/>
      <c r="M10" s="30"/>
    </row>
    <row r="11" spans="1:13" ht="15.75" customHeight="1">
      <c r="A11" s="6" t="s">
        <v>144</v>
      </c>
      <c r="B11" s="12" t="s">
        <v>145</v>
      </c>
      <c r="C11" s="3">
        <f aca="true" t="shared" si="1" ref="C11:K11">C12+C16+C17+C15+C18</f>
        <v>757152900</v>
      </c>
      <c r="D11" s="3">
        <f t="shared" si="1"/>
        <v>0</v>
      </c>
      <c r="E11" s="3">
        <f t="shared" si="1"/>
        <v>757152900</v>
      </c>
      <c r="F11" s="3">
        <f t="shared" si="1"/>
        <v>101142900</v>
      </c>
      <c r="G11" s="3">
        <f t="shared" si="1"/>
        <v>858295800</v>
      </c>
      <c r="H11" s="3">
        <f t="shared" si="1"/>
        <v>95028900</v>
      </c>
      <c r="I11" s="3">
        <f t="shared" si="1"/>
        <v>953324700</v>
      </c>
      <c r="J11" s="42">
        <f t="shared" si="1"/>
        <v>27018261</v>
      </c>
      <c r="K11" s="42">
        <f t="shared" si="1"/>
        <v>980342961</v>
      </c>
      <c r="L11" s="30"/>
      <c r="M11" s="30"/>
    </row>
    <row r="12" spans="1:12" ht="25.5">
      <c r="A12" s="7" t="s">
        <v>32</v>
      </c>
      <c r="B12" s="27" t="s">
        <v>37</v>
      </c>
      <c r="C12" s="28">
        <f>C13+C14</f>
        <v>51055000</v>
      </c>
      <c r="D12" s="28">
        <f>D13+D14</f>
        <v>0</v>
      </c>
      <c r="E12" s="28">
        <f>E13+E14</f>
        <v>51055000</v>
      </c>
      <c r="F12" s="28"/>
      <c r="G12" s="28">
        <f>G13+G14</f>
        <v>51055000</v>
      </c>
      <c r="H12" s="28">
        <f>H13+H14</f>
        <v>0</v>
      </c>
      <c r="I12" s="5">
        <f>I13+I14</f>
        <v>51055000</v>
      </c>
      <c r="J12" s="28">
        <f>J13+J14</f>
        <v>0</v>
      </c>
      <c r="K12" s="28">
        <f>K13+K14</f>
        <v>51055000</v>
      </c>
      <c r="L12" s="30"/>
    </row>
    <row r="13" spans="1:11" ht="12.75">
      <c r="A13" s="7"/>
      <c r="B13" s="29" t="s">
        <v>9</v>
      </c>
      <c r="C13" s="28">
        <v>51055000</v>
      </c>
      <c r="D13" s="28"/>
      <c r="E13" s="28">
        <f>D13+C13</f>
        <v>51055000</v>
      </c>
      <c r="F13" s="28"/>
      <c r="G13" s="28">
        <f aca="true" t="shared" si="2" ref="G13:G18">F13+E13</f>
        <v>51055000</v>
      </c>
      <c r="H13" s="28"/>
      <c r="I13" s="5">
        <f aca="true" t="shared" si="3" ref="I13:K18">H13+G13</f>
        <v>51055000</v>
      </c>
      <c r="J13" s="28"/>
      <c r="K13" s="28">
        <f t="shared" si="3"/>
        <v>51055000</v>
      </c>
    </row>
    <row r="14" spans="1:11" ht="12.75">
      <c r="A14" s="7"/>
      <c r="B14" s="4" t="s">
        <v>10</v>
      </c>
      <c r="C14" s="5">
        <v>0</v>
      </c>
      <c r="D14" s="5">
        <v>0</v>
      </c>
      <c r="E14" s="5">
        <f>D14+C14</f>
        <v>0</v>
      </c>
      <c r="F14" s="5"/>
      <c r="G14" s="5">
        <f t="shared" si="2"/>
        <v>0</v>
      </c>
      <c r="H14" s="5"/>
      <c r="I14" s="5">
        <f t="shared" si="3"/>
        <v>0</v>
      </c>
      <c r="J14" s="28"/>
      <c r="K14" s="28">
        <f t="shared" si="3"/>
        <v>0</v>
      </c>
    </row>
    <row r="15" spans="1:11" s="32" customFormat="1" ht="25.5">
      <c r="A15" s="31" t="s">
        <v>127</v>
      </c>
      <c r="B15" s="29" t="s">
        <v>128</v>
      </c>
      <c r="C15" s="28">
        <v>0</v>
      </c>
      <c r="D15" s="28"/>
      <c r="E15" s="28">
        <f>D15+C15</f>
        <v>0</v>
      </c>
      <c r="F15" s="28">
        <v>100000000</v>
      </c>
      <c r="G15" s="28">
        <f t="shared" si="2"/>
        <v>100000000</v>
      </c>
      <c r="H15" s="28">
        <f>3000000+28677000+61750000+543000</f>
        <v>93970000</v>
      </c>
      <c r="I15" s="28">
        <f t="shared" si="3"/>
        <v>193970000</v>
      </c>
      <c r="J15" s="28">
        <f>22006020+247541+2000000</f>
        <v>24253561</v>
      </c>
      <c r="K15" s="28">
        <f t="shared" si="3"/>
        <v>218223561</v>
      </c>
    </row>
    <row r="16" spans="1:11" s="32" customFormat="1" ht="38.25">
      <c r="A16" s="31" t="s">
        <v>55</v>
      </c>
      <c r="B16" s="29" t="s">
        <v>56</v>
      </c>
      <c r="C16" s="28">
        <v>207621900</v>
      </c>
      <c r="D16" s="28"/>
      <c r="E16" s="28">
        <f>D16+C16</f>
        <v>207621900</v>
      </c>
      <c r="F16" s="28"/>
      <c r="G16" s="28">
        <f t="shared" si="2"/>
        <v>207621900</v>
      </c>
      <c r="H16" s="28"/>
      <c r="I16" s="28">
        <f t="shared" si="3"/>
        <v>207621900</v>
      </c>
      <c r="J16" s="28"/>
      <c r="K16" s="28">
        <f t="shared" si="3"/>
        <v>207621900</v>
      </c>
    </row>
    <row r="17" spans="1:11" s="32" customFormat="1" ht="25.5">
      <c r="A17" s="31" t="s">
        <v>33</v>
      </c>
      <c r="B17" s="29" t="s">
        <v>12</v>
      </c>
      <c r="C17" s="28">
        <v>498476000</v>
      </c>
      <c r="D17" s="28"/>
      <c r="E17" s="28">
        <f>D17+C17</f>
        <v>498476000</v>
      </c>
      <c r="F17" s="28"/>
      <c r="G17" s="28">
        <f t="shared" si="2"/>
        <v>498476000</v>
      </c>
      <c r="H17" s="28"/>
      <c r="I17" s="28">
        <f t="shared" si="3"/>
        <v>498476000</v>
      </c>
      <c r="J17" s="28"/>
      <c r="K17" s="28">
        <f t="shared" si="3"/>
        <v>498476000</v>
      </c>
    </row>
    <row r="18" spans="1:11" s="32" customFormat="1" ht="12.75">
      <c r="A18" s="31" t="s">
        <v>130</v>
      </c>
      <c r="B18" s="33" t="s">
        <v>131</v>
      </c>
      <c r="C18" s="28"/>
      <c r="D18" s="28"/>
      <c r="E18" s="28">
        <v>0</v>
      </c>
      <c r="F18" s="28">
        <v>1142900</v>
      </c>
      <c r="G18" s="28">
        <f t="shared" si="2"/>
        <v>1142900</v>
      </c>
      <c r="H18" s="28">
        <v>1058900</v>
      </c>
      <c r="I18" s="28">
        <f t="shared" si="3"/>
        <v>2201800</v>
      </c>
      <c r="J18" s="28">
        <f>1375200+1389500</f>
        <v>2764700</v>
      </c>
      <c r="K18" s="28">
        <f t="shared" si="3"/>
        <v>4966500</v>
      </c>
    </row>
    <row r="19" spans="1:12" ht="25.5">
      <c r="A19" s="6" t="s">
        <v>34</v>
      </c>
      <c r="B19" s="2" t="s">
        <v>17</v>
      </c>
      <c r="C19" s="3">
        <f aca="true" t="shared" si="4" ref="C19:I19">SUM(C20:C29)</f>
        <v>502966600</v>
      </c>
      <c r="D19" s="3">
        <f t="shared" si="4"/>
        <v>-30000000</v>
      </c>
      <c r="E19" s="3">
        <f t="shared" si="4"/>
        <v>472966600</v>
      </c>
      <c r="F19" s="3">
        <f t="shared" si="4"/>
        <v>30000000</v>
      </c>
      <c r="G19" s="3">
        <f t="shared" si="4"/>
        <v>502966600</v>
      </c>
      <c r="H19" s="3">
        <f>SUM(H20:H29)</f>
        <v>119090</v>
      </c>
      <c r="I19" s="3">
        <f t="shared" si="4"/>
        <v>503085690</v>
      </c>
      <c r="J19" s="42">
        <f>SUM(J20:J29)</f>
        <v>-8291690</v>
      </c>
      <c r="K19" s="42">
        <f>SUM(K20:K29)</f>
        <v>494794000</v>
      </c>
      <c r="L19" s="37"/>
    </row>
    <row r="20" spans="1:12" ht="38.25">
      <c r="A20" s="7" t="s">
        <v>87</v>
      </c>
      <c r="B20" s="20" t="s">
        <v>88</v>
      </c>
      <c r="C20" s="5">
        <v>24699500</v>
      </c>
      <c r="D20" s="5"/>
      <c r="E20" s="5">
        <f>D20+C20</f>
        <v>24699500</v>
      </c>
      <c r="F20" s="5">
        <v>143000000</v>
      </c>
      <c r="G20" s="5">
        <f>F20+E20</f>
        <v>167699500</v>
      </c>
      <c r="H20" s="5"/>
      <c r="I20" s="5">
        <f aca="true" t="shared" si="5" ref="I20:K28">H20+G20</f>
        <v>167699500</v>
      </c>
      <c r="J20" s="28"/>
      <c r="K20" s="28">
        <f t="shared" si="5"/>
        <v>167699500</v>
      </c>
      <c r="L20" s="37"/>
    </row>
    <row r="21" spans="1:12" ht="25.5">
      <c r="A21" s="7" t="s">
        <v>89</v>
      </c>
      <c r="B21" s="20" t="s">
        <v>90</v>
      </c>
      <c r="C21" s="5">
        <v>30012500</v>
      </c>
      <c r="D21" s="5"/>
      <c r="E21" s="5">
        <f aca="true" t="shared" si="6" ref="E21:E27">D21+C21</f>
        <v>30012500</v>
      </c>
      <c r="F21" s="5"/>
      <c r="G21" s="5">
        <f aca="true" t="shared" si="7" ref="G21:G86">F21+E21</f>
        <v>30012500</v>
      </c>
      <c r="H21" s="5"/>
      <c r="I21" s="5">
        <f t="shared" si="5"/>
        <v>30012500</v>
      </c>
      <c r="J21" s="28"/>
      <c r="K21" s="28">
        <f t="shared" si="5"/>
        <v>30012500</v>
      </c>
      <c r="L21" s="30"/>
    </row>
    <row r="22" spans="1:11" ht="38.25">
      <c r="A22" s="7" t="s">
        <v>83</v>
      </c>
      <c r="B22" s="20" t="s">
        <v>108</v>
      </c>
      <c r="C22" s="5">
        <v>37133500</v>
      </c>
      <c r="D22" s="5">
        <v>-30000000</v>
      </c>
      <c r="E22" s="5">
        <f t="shared" si="6"/>
        <v>7133500</v>
      </c>
      <c r="F22" s="5">
        <v>30000000</v>
      </c>
      <c r="G22" s="5">
        <f t="shared" si="7"/>
        <v>37133500</v>
      </c>
      <c r="H22" s="5"/>
      <c r="I22" s="5">
        <f t="shared" si="5"/>
        <v>37133500</v>
      </c>
      <c r="J22" s="28">
        <v>-8500000</v>
      </c>
      <c r="K22" s="28">
        <f t="shared" si="5"/>
        <v>28633500</v>
      </c>
    </row>
    <row r="23" spans="1:11" ht="25.5">
      <c r="A23" s="7" t="s">
        <v>125</v>
      </c>
      <c r="B23" s="4" t="s">
        <v>126</v>
      </c>
      <c r="C23" s="5">
        <v>0</v>
      </c>
      <c r="D23" s="5">
        <v>10033700</v>
      </c>
      <c r="E23" s="5">
        <f t="shared" si="6"/>
        <v>10033700</v>
      </c>
      <c r="F23" s="5"/>
      <c r="G23" s="5">
        <f t="shared" si="7"/>
        <v>10033700</v>
      </c>
      <c r="H23" s="5"/>
      <c r="I23" s="5">
        <f t="shared" si="5"/>
        <v>10033700</v>
      </c>
      <c r="J23" s="28"/>
      <c r="K23" s="28">
        <f t="shared" si="5"/>
        <v>10033700</v>
      </c>
    </row>
    <row r="24" spans="1:11" ht="38.25">
      <c r="A24" s="7" t="s">
        <v>57</v>
      </c>
      <c r="B24" s="4" t="s">
        <v>58</v>
      </c>
      <c r="C24" s="5">
        <v>31017600</v>
      </c>
      <c r="D24" s="5"/>
      <c r="E24" s="5">
        <f t="shared" si="6"/>
        <v>31017600</v>
      </c>
      <c r="F24" s="5"/>
      <c r="G24" s="5">
        <f t="shared" si="7"/>
        <v>31017600</v>
      </c>
      <c r="H24" s="5"/>
      <c r="I24" s="5">
        <f t="shared" si="5"/>
        <v>31017600</v>
      </c>
      <c r="J24" s="28"/>
      <c r="K24" s="28">
        <f t="shared" si="5"/>
        <v>31017600</v>
      </c>
    </row>
    <row r="25" spans="1:11" ht="12.75">
      <c r="A25" s="7" t="s">
        <v>123</v>
      </c>
      <c r="B25" s="20" t="s">
        <v>124</v>
      </c>
      <c r="C25" s="5">
        <v>0</v>
      </c>
      <c r="D25" s="5">
        <f>256600+4414300</f>
        <v>4670900</v>
      </c>
      <c r="E25" s="5">
        <f t="shared" si="6"/>
        <v>4670900</v>
      </c>
      <c r="F25" s="5"/>
      <c r="G25" s="5">
        <f t="shared" si="7"/>
        <v>4670900</v>
      </c>
      <c r="H25" s="5"/>
      <c r="I25" s="5">
        <f t="shared" si="5"/>
        <v>4670900</v>
      </c>
      <c r="J25" s="28"/>
      <c r="K25" s="28">
        <f t="shared" si="5"/>
        <v>4670900</v>
      </c>
    </row>
    <row r="26" spans="1:11" ht="25.5">
      <c r="A26" s="7" t="s">
        <v>68</v>
      </c>
      <c r="B26" s="4" t="s">
        <v>52</v>
      </c>
      <c r="C26" s="5">
        <v>18711500</v>
      </c>
      <c r="D26" s="5"/>
      <c r="E26" s="5">
        <f t="shared" si="6"/>
        <v>18711500</v>
      </c>
      <c r="F26" s="5"/>
      <c r="G26" s="5">
        <f t="shared" si="7"/>
        <v>18711500</v>
      </c>
      <c r="H26" s="5"/>
      <c r="I26" s="5">
        <f t="shared" si="5"/>
        <v>18711500</v>
      </c>
      <c r="J26" s="28"/>
      <c r="K26" s="28">
        <f t="shared" si="5"/>
        <v>18711500</v>
      </c>
    </row>
    <row r="27" spans="1:11" ht="25.5">
      <c r="A27" s="7" t="s">
        <v>84</v>
      </c>
      <c r="B27" s="20" t="s">
        <v>85</v>
      </c>
      <c r="C27" s="5">
        <v>114688700</v>
      </c>
      <c r="D27" s="5"/>
      <c r="E27" s="5">
        <f t="shared" si="6"/>
        <v>114688700</v>
      </c>
      <c r="F27" s="5"/>
      <c r="G27" s="5">
        <f t="shared" si="7"/>
        <v>114688700</v>
      </c>
      <c r="H27" s="5"/>
      <c r="I27" s="5">
        <f t="shared" si="5"/>
        <v>114688700</v>
      </c>
      <c r="J27" s="28"/>
      <c r="K27" s="28">
        <f t="shared" si="5"/>
        <v>114688700</v>
      </c>
    </row>
    <row r="28" spans="1:11" ht="25.5">
      <c r="A28" s="7" t="s">
        <v>149</v>
      </c>
      <c r="B28" s="20" t="s">
        <v>90</v>
      </c>
      <c r="C28" s="5"/>
      <c r="D28" s="5"/>
      <c r="E28" s="5"/>
      <c r="F28" s="5"/>
      <c r="G28" s="5"/>
      <c r="H28" s="5"/>
      <c r="I28" s="5">
        <v>0</v>
      </c>
      <c r="J28" s="28">
        <v>6631000</v>
      </c>
      <c r="K28" s="28">
        <f t="shared" si="5"/>
        <v>6631000</v>
      </c>
    </row>
    <row r="29" spans="1:11" ht="12.75">
      <c r="A29" s="7" t="s">
        <v>35</v>
      </c>
      <c r="B29" s="13" t="s">
        <v>5</v>
      </c>
      <c r="C29" s="5">
        <f aca="true" t="shared" si="8" ref="C29:I29">SUM(C30:C58)</f>
        <v>246703300</v>
      </c>
      <c r="D29" s="5">
        <f t="shared" si="8"/>
        <v>-14704600</v>
      </c>
      <c r="E29" s="5">
        <f t="shared" si="8"/>
        <v>231998700</v>
      </c>
      <c r="F29" s="5">
        <f t="shared" si="8"/>
        <v>-143000000</v>
      </c>
      <c r="G29" s="5">
        <f t="shared" si="8"/>
        <v>88998700</v>
      </c>
      <c r="H29" s="5">
        <f>SUM(H30:H58)</f>
        <v>119090</v>
      </c>
      <c r="I29" s="5">
        <f t="shared" si="8"/>
        <v>89117790</v>
      </c>
      <c r="J29" s="28">
        <f>SUM(J30:J58)</f>
        <v>-6422690</v>
      </c>
      <c r="K29" s="28">
        <f>SUM(K30:K58)</f>
        <v>82695100</v>
      </c>
    </row>
    <row r="30" spans="1:11" ht="25.5">
      <c r="A30" s="7"/>
      <c r="B30" s="4" t="s">
        <v>39</v>
      </c>
      <c r="C30" s="5">
        <v>15479900</v>
      </c>
      <c r="D30" s="5"/>
      <c r="E30" s="5">
        <f>D30+C30</f>
        <v>15479900</v>
      </c>
      <c r="F30" s="5"/>
      <c r="G30" s="5">
        <f t="shared" si="7"/>
        <v>15479900</v>
      </c>
      <c r="H30" s="5"/>
      <c r="I30" s="5">
        <f aca="true" t="shared" si="9" ref="I30:K58">H30+G30</f>
        <v>15479900</v>
      </c>
      <c r="J30" s="28">
        <v>51910</v>
      </c>
      <c r="K30" s="28">
        <f t="shared" si="9"/>
        <v>15531810</v>
      </c>
    </row>
    <row r="31" spans="1:11" ht="25.5" customHeight="1" hidden="1">
      <c r="A31" s="7"/>
      <c r="B31" s="4" t="s">
        <v>112</v>
      </c>
      <c r="C31" s="5">
        <v>10033700</v>
      </c>
      <c r="D31" s="5">
        <v>-10033700</v>
      </c>
      <c r="E31" s="5">
        <f aca="true" t="shared" si="10" ref="E31:E58">D31+C31</f>
        <v>0</v>
      </c>
      <c r="F31" s="5"/>
      <c r="G31" s="5">
        <f t="shared" si="7"/>
        <v>0</v>
      </c>
      <c r="H31" s="5"/>
      <c r="I31" s="5">
        <f t="shared" si="9"/>
        <v>0</v>
      </c>
      <c r="J31" s="28"/>
      <c r="K31" s="28">
        <f t="shared" si="9"/>
        <v>0</v>
      </c>
    </row>
    <row r="32" spans="1:11" ht="25.5">
      <c r="A32" s="7"/>
      <c r="B32" s="14" t="s">
        <v>111</v>
      </c>
      <c r="C32" s="5">
        <v>1056600</v>
      </c>
      <c r="D32" s="5"/>
      <c r="E32" s="5">
        <f t="shared" si="10"/>
        <v>1056600</v>
      </c>
      <c r="F32" s="5"/>
      <c r="G32" s="5">
        <f t="shared" si="7"/>
        <v>1056600</v>
      </c>
      <c r="H32" s="5"/>
      <c r="I32" s="5">
        <f t="shared" si="9"/>
        <v>1056600</v>
      </c>
      <c r="J32" s="28"/>
      <c r="K32" s="28">
        <f t="shared" si="9"/>
        <v>1056600</v>
      </c>
    </row>
    <row r="33" spans="1:11" ht="25.5">
      <c r="A33" s="7"/>
      <c r="B33" s="15" t="s">
        <v>40</v>
      </c>
      <c r="C33" s="5">
        <v>528300</v>
      </c>
      <c r="D33" s="5"/>
      <c r="E33" s="5">
        <f t="shared" si="10"/>
        <v>528300</v>
      </c>
      <c r="F33" s="5"/>
      <c r="G33" s="5">
        <f t="shared" si="7"/>
        <v>528300</v>
      </c>
      <c r="H33" s="5"/>
      <c r="I33" s="5">
        <f t="shared" si="9"/>
        <v>528300</v>
      </c>
      <c r="J33" s="28"/>
      <c r="K33" s="28">
        <f t="shared" si="9"/>
        <v>528300</v>
      </c>
    </row>
    <row r="34" spans="1:11" ht="38.25">
      <c r="A34" s="7"/>
      <c r="B34" s="14" t="s">
        <v>140</v>
      </c>
      <c r="C34" s="5">
        <v>528300</v>
      </c>
      <c r="D34" s="5"/>
      <c r="E34" s="5">
        <f t="shared" si="10"/>
        <v>528300</v>
      </c>
      <c r="F34" s="5"/>
      <c r="G34" s="5">
        <f t="shared" si="7"/>
        <v>528300</v>
      </c>
      <c r="H34" s="5"/>
      <c r="I34" s="5">
        <f t="shared" si="9"/>
        <v>528300</v>
      </c>
      <c r="J34" s="28">
        <f>78200</f>
        <v>78200</v>
      </c>
      <c r="K34" s="28">
        <f t="shared" si="9"/>
        <v>606500</v>
      </c>
    </row>
    <row r="35" spans="1:11" ht="38.25">
      <c r="A35" s="7"/>
      <c r="B35" s="14" t="s">
        <v>109</v>
      </c>
      <c r="C35" s="5">
        <v>528300</v>
      </c>
      <c r="D35" s="5"/>
      <c r="E35" s="5">
        <f t="shared" si="10"/>
        <v>528300</v>
      </c>
      <c r="F35" s="5"/>
      <c r="G35" s="5">
        <f t="shared" si="7"/>
        <v>528300</v>
      </c>
      <c r="H35" s="5"/>
      <c r="I35" s="5">
        <f t="shared" si="9"/>
        <v>528300</v>
      </c>
      <c r="J35" s="28">
        <f>78200</f>
        <v>78200</v>
      </c>
      <c r="K35" s="28">
        <f t="shared" si="9"/>
        <v>606500</v>
      </c>
    </row>
    <row r="36" spans="1:11" ht="38.25">
      <c r="A36" s="7"/>
      <c r="B36" s="15" t="s">
        <v>113</v>
      </c>
      <c r="C36" s="5">
        <v>30000</v>
      </c>
      <c r="D36" s="5"/>
      <c r="E36" s="5">
        <f t="shared" si="10"/>
        <v>30000</v>
      </c>
      <c r="F36" s="5"/>
      <c r="G36" s="5">
        <f t="shared" si="7"/>
        <v>30000</v>
      </c>
      <c r="H36" s="5"/>
      <c r="I36" s="5">
        <f t="shared" si="9"/>
        <v>30000</v>
      </c>
      <c r="J36" s="28"/>
      <c r="K36" s="28">
        <f t="shared" si="9"/>
        <v>30000</v>
      </c>
    </row>
    <row r="37" spans="1:11" ht="25.5">
      <c r="A37" s="7"/>
      <c r="B37" s="14" t="s">
        <v>72</v>
      </c>
      <c r="C37" s="5">
        <v>2425000</v>
      </c>
      <c r="D37" s="5"/>
      <c r="E37" s="5">
        <f t="shared" si="10"/>
        <v>2425000</v>
      </c>
      <c r="F37" s="5"/>
      <c r="G37" s="5">
        <f t="shared" si="7"/>
        <v>2425000</v>
      </c>
      <c r="H37" s="5">
        <v>720000</v>
      </c>
      <c r="I37" s="5">
        <f t="shared" si="9"/>
        <v>3145000</v>
      </c>
      <c r="J37" s="28"/>
      <c r="K37" s="28">
        <f t="shared" si="9"/>
        <v>3145000</v>
      </c>
    </row>
    <row r="38" spans="1:11" ht="25.5">
      <c r="A38" s="7"/>
      <c r="B38" s="14" t="s">
        <v>86</v>
      </c>
      <c r="C38" s="5">
        <v>1873600</v>
      </c>
      <c r="D38" s="5"/>
      <c r="E38" s="5">
        <f t="shared" si="10"/>
        <v>1873600</v>
      </c>
      <c r="F38" s="5"/>
      <c r="G38" s="5">
        <f t="shared" si="7"/>
        <v>1873600</v>
      </c>
      <c r="H38" s="5"/>
      <c r="I38" s="5">
        <f t="shared" si="9"/>
        <v>1873600</v>
      </c>
      <c r="J38" s="28"/>
      <c r="K38" s="28">
        <f t="shared" si="9"/>
        <v>1873600</v>
      </c>
    </row>
    <row r="39" spans="1:11" ht="25.5">
      <c r="A39" s="7"/>
      <c r="B39" s="14" t="s">
        <v>110</v>
      </c>
      <c r="C39" s="5">
        <v>322600</v>
      </c>
      <c r="D39" s="5"/>
      <c r="E39" s="5">
        <f t="shared" si="10"/>
        <v>322600</v>
      </c>
      <c r="F39" s="5"/>
      <c r="G39" s="5">
        <f t="shared" si="7"/>
        <v>322600</v>
      </c>
      <c r="H39" s="5"/>
      <c r="I39" s="5">
        <f t="shared" si="9"/>
        <v>322600</v>
      </c>
      <c r="J39" s="28"/>
      <c r="K39" s="28">
        <f t="shared" si="9"/>
        <v>322600</v>
      </c>
    </row>
    <row r="40" spans="1:11" ht="63.75">
      <c r="A40" s="7"/>
      <c r="B40" s="14" t="s">
        <v>59</v>
      </c>
      <c r="C40" s="5">
        <v>587900</v>
      </c>
      <c r="D40" s="5"/>
      <c r="E40" s="5">
        <f t="shared" si="10"/>
        <v>587900</v>
      </c>
      <c r="F40" s="5"/>
      <c r="G40" s="5">
        <f t="shared" si="7"/>
        <v>587900</v>
      </c>
      <c r="H40" s="5"/>
      <c r="I40" s="5">
        <f t="shared" si="9"/>
        <v>587900</v>
      </c>
      <c r="J40" s="28"/>
      <c r="K40" s="28">
        <f t="shared" si="9"/>
        <v>587900</v>
      </c>
    </row>
    <row r="41" spans="1:11" ht="25.5">
      <c r="A41" s="7"/>
      <c r="B41" s="14" t="s">
        <v>21</v>
      </c>
      <c r="C41" s="5">
        <v>1368100</v>
      </c>
      <c r="D41" s="5"/>
      <c r="E41" s="5">
        <f t="shared" si="10"/>
        <v>1368100</v>
      </c>
      <c r="F41" s="5"/>
      <c r="G41" s="5">
        <f t="shared" si="7"/>
        <v>1368100</v>
      </c>
      <c r="H41" s="5"/>
      <c r="I41" s="5">
        <f t="shared" si="9"/>
        <v>1368100</v>
      </c>
      <c r="J41" s="28"/>
      <c r="K41" s="28">
        <f t="shared" si="9"/>
        <v>1368100</v>
      </c>
    </row>
    <row r="42" spans="1:11" ht="12.75">
      <c r="A42" s="7"/>
      <c r="B42" s="16" t="s">
        <v>53</v>
      </c>
      <c r="C42" s="5">
        <v>10352800</v>
      </c>
      <c r="D42" s="5"/>
      <c r="E42" s="5">
        <f t="shared" si="10"/>
        <v>10352800</v>
      </c>
      <c r="F42" s="5"/>
      <c r="G42" s="5">
        <f t="shared" si="7"/>
        <v>10352800</v>
      </c>
      <c r="H42" s="5"/>
      <c r="I42" s="5">
        <f t="shared" si="9"/>
        <v>10352800</v>
      </c>
      <c r="J42" s="28"/>
      <c r="K42" s="28">
        <f t="shared" si="9"/>
        <v>10352800</v>
      </c>
    </row>
    <row r="43" spans="1:11" ht="25.5">
      <c r="A43" s="7"/>
      <c r="B43" s="14" t="s">
        <v>75</v>
      </c>
      <c r="C43" s="5">
        <v>2997600</v>
      </c>
      <c r="D43" s="5"/>
      <c r="E43" s="5">
        <f t="shared" si="10"/>
        <v>2997600</v>
      </c>
      <c r="F43" s="5"/>
      <c r="G43" s="5">
        <f t="shared" si="7"/>
        <v>2997600</v>
      </c>
      <c r="H43" s="5"/>
      <c r="I43" s="5">
        <f t="shared" si="9"/>
        <v>2997600</v>
      </c>
      <c r="J43" s="28"/>
      <c r="K43" s="28">
        <f t="shared" si="9"/>
        <v>2997600</v>
      </c>
    </row>
    <row r="44" spans="1:11" ht="12.75">
      <c r="A44" s="7"/>
      <c r="B44" s="14" t="s">
        <v>74</v>
      </c>
      <c r="C44" s="5">
        <v>218400</v>
      </c>
      <c r="D44" s="5"/>
      <c r="E44" s="5">
        <f t="shared" si="10"/>
        <v>218400</v>
      </c>
      <c r="F44" s="5"/>
      <c r="G44" s="5">
        <f t="shared" si="7"/>
        <v>218400</v>
      </c>
      <c r="H44" s="5"/>
      <c r="I44" s="5">
        <f t="shared" si="9"/>
        <v>218400</v>
      </c>
      <c r="J44" s="28"/>
      <c r="K44" s="28">
        <f t="shared" si="9"/>
        <v>218400</v>
      </c>
    </row>
    <row r="45" spans="1:11" ht="25.5">
      <c r="A45" s="7"/>
      <c r="B45" s="14" t="s">
        <v>38</v>
      </c>
      <c r="C45" s="5">
        <v>3340500</v>
      </c>
      <c r="D45" s="5"/>
      <c r="E45" s="5">
        <f t="shared" si="10"/>
        <v>3340500</v>
      </c>
      <c r="F45" s="5"/>
      <c r="G45" s="5">
        <f t="shared" si="7"/>
        <v>3340500</v>
      </c>
      <c r="H45" s="5"/>
      <c r="I45" s="5">
        <f t="shared" si="9"/>
        <v>3340500</v>
      </c>
      <c r="J45" s="28"/>
      <c r="K45" s="28">
        <f t="shared" si="9"/>
        <v>3340500</v>
      </c>
    </row>
    <row r="46" spans="1:11" ht="25.5">
      <c r="A46" s="7"/>
      <c r="B46" s="14" t="s">
        <v>36</v>
      </c>
      <c r="C46" s="5">
        <v>520500</v>
      </c>
      <c r="D46" s="5"/>
      <c r="E46" s="5">
        <f t="shared" si="10"/>
        <v>520500</v>
      </c>
      <c r="F46" s="5"/>
      <c r="G46" s="5">
        <f t="shared" si="7"/>
        <v>520500</v>
      </c>
      <c r="H46" s="5"/>
      <c r="I46" s="5">
        <f t="shared" si="9"/>
        <v>520500</v>
      </c>
      <c r="J46" s="28"/>
      <c r="K46" s="28">
        <f t="shared" si="9"/>
        <v>520500</v>
      </c>
    </row>
    <row r="47" spans="1:11" ht="38.25">
      <c r="A47" s="7"/>
      <c r="B47" s="21" t="s">
        <v>91</v>
      </c>
      <c r="C47" s="5">
        <v>4939000</v>
      </c>
      <c r="D47" s="5"/>
      <c r="E47" s="5">
        <f t="shared" si="10"/>
        <v>4939000</v>
      </c>
      <c r="F47" s="5"/>
      <c r="G47" s="5">
        <f t="shared" si="7"/>
        <v>4939000</v>
      </c>
      <c r="H47" s="5"/>
      <c r="I47" s="5">
        <f t="shared" si="9"/>
        <v>4939000</v>
      </c>
      <c r="J47" s="28"/>
      <c r="K47" s="28">
        <f t="shared" si="9"/>
        <v>4939000</v>
      </c>
    </row>
    <row r="48" spans="1:11" ht="38.25">
      <c r="A48" s="7"/>
      <c r="B48" s="21" t="s">
        <v>92</v>
      </c>
      <c r="C48" s="5">
        <v>697600</v>
      </c>
      <c r="D48" s="5"/>
      <c r="E48" s="5">
        <f t="shared" si="10"/>
        <v>697600</v>
      </c>
      <c r="F48" s="5"/>
      <c r="G48" s="5">
        <f t="shared" si="7"/>
        <v>697600</v>
      </c>
      <c r="H48" s="5"/>
      <c r="I48" s="5">
        <f t="shared" si="9"/>
        <v>697600</v>
      </c>
      <c r="J48" s="28"/>
      <c r="K48" s="28">
        <f t="shared" si="9"/>
        <v>697600</v>
      </c>
    </row>
    <row r="49" spans="1:11" ht="25.5">
      <c r="A49" s="7"/>
      <c r="B49" s="14" t="s">
        <v>71</v>
      </c>
      <c r="C49" s="5">
        <v>910500</v>
      </c>
      <c r="D49" s="5"/>
      <c r="E49" s="5">
        <f t="shared" si="10"/>
        <v>910500</v>
      </c>
      <c r="F49" s="5"/>
      <c r="G49" s="5">
        <f t="shared" si="7"/>
        <v>910500</v>
      </c>
      <c r="H49" s="5">
        <v>-537010</v>
      </c>
      <c r="I49" s="5">
        <f t="shared" si="9"/>
        <v>373490</v>
      </c>
      <c r="J49" s="28"/>
      <c r="K49" s="28">
        <f t="shared" si="9"/>
        <v>373490</v>
      </c>
    </row>
    <row r="50" spans="1:11" ht="38.25">
      <c r="A50" s="7"/>
      <c r="B50" s="21" t="s">
        <v>93</v>
      </c>
      <c r="C50" s="5">
        <v>604000</v>
      </c>
      <c r="D50" s="5"/>
      <c r="E50" s="5">
        <f t="shared" si="10"/>
        <v>604000</v>
      </c>
      <c r="F50" s="5"/>
      <c r="G50" s="5">
        <f t="shared" si="7"/>
        <v>604000</v>
      </c>
      <c r="H50" s="5"/>
      <c r="I50" s="5">
        <f t="shared" si="9"/>
        <v>604000</v>
      </c>
      <c r="J50" s="28"/>
      <c r="K50" s="28">
        <f t="shared" si="9"/>
        <v>604000</v>
      </c>
    </row>
    <row r="51" spans="1:11" ht="38.25">
      <c r="A51" s="7"/>
      <c r="B51" s="14" t="s">
        <v>73</v>
      </c>
      <c r="C51" s="5">
        <v>7462100</v>
      </c>
      <c r="D51" s="5"/>
      <c r="E51" s="5">
        <f t="shared" si="10"/>
        <v>7462100</v>
      </c>
      <c r="F51" s="5"/>
      <c r="G51" s="5">
        <f t="shared" si="7"/>
        <v>7462100</v>
      </c>
      <c r="H51" s="5"/>
      <c r="I51" s="5">
        <f t="shared" si="9"/>
        <v>7462100</v>
      </c>
      <c r="J51" s="28"/>
      <c r="K51" s="28">
        <f t="shared" si="9"/>
        <v>7462100</v>
      </c>
    </row>
    <row r="52" spans="1:11" ht="25.5" customHeight="1" hidden="1">
      <c r="A52" s="7"/>
      <c r="B52" s="21" t="s">
        <v>94</v>
      </c>
      <c r="C52" s="5">
        <v>143000000</v>
      </c>
      <c r="D52" s="5"/>
      <c r="E52" s="5">
        <f t="shared" si="10"/>
        <v>143000000</v>
      </c>
      <c r="F52" s="5">
        <v>-143000000</v>
      </c>
      <c r="G52" s="5">
        <f t="shared" si="7"/>
        <v>0</v>
      </c>
      <c r="H52" s="5"/>
      <c r="I52" s="5">
        <f t="shared" si="9"/>
        <v>0</v>
      </c>
      <c r="J52" s="28"/>
      <c r="K52" s="28">
        <f t="shared" si="9"/>
        <v>0</v>
      </c>
    </row>
    <row r="53" spans="1:11" ht="51">
      <c r="A53" s="7"/>
      <c r="B53" s="14" t="s">
        <v>69</v>
      </c>
      <c r="C53" s="5">
        <v>2325000</v>
      </c>
      <c r="D53" s="5"/>
      <c r="E53" s="5">
        <f t="shared" si="10"/>
        <v>2325000</v>
      </c>
      <c r="F53" s="5"/>
      <c r="G53" s="5">
        <f t="shared" si="7"/>
        <v>2325000</v>
      </c>
      <c r="H53" s="5"/>
      <c r="I53" s="5">
        <f t="shared" si="9"/>
        <v>2325000</v>
      </c>
      <c r="J53" s="28"/>
      <c r="K53" s="28">
        <f t="shared" si="9"/>
        <v>2325000</v>
      </c>
    </row>
    <row r="54" spans="1:11" ht="51" hidden="1">
      <c r="A54" s="7"/>
      <c r="B54" s="21" t="s">
        <v>95</v>
      </c>
      <c r="C54" s="5">
        <v>6631000</v>
      </c>
      <c r="D54" s="5"/>
      <c r="E54" s="5">
        <f t="shared" si="10"/>
        <v>6631000</v>
      </c>
      <c r="F54" s="5"/>
      <c r="G54" s="5">
        <f t="shared" si="7"/>
        <v>6631000</v>
      </c>
      <c r="H54" s="5"/>
      <c r="I54" s="5">
        <f t="shared" si="9"/>
        <v>6631000</v>
      </c>
      <c r="J54" s="28">
        <v>-6631000</v>
      </c>
      <c r="K54" s="28">
        <f t="shared" si="9"/>
        <v>0</v>
      </c>
    </row>
    <row r="55" spans="1:11" ht="12.75">
      <c r="A55" s="7"/>
      <c r="B55" s="14" t="s">
        <v>20</v>
      </c>
      <c r="C55" s="5">
        <v>303000</v>
      </c>
      <c r="D55" s="5"/>
      <c r="E55" s="5">
        <f t="shared" si="10"/>
        <v>303000</v>
      </c>
      <c r="F55" s="5"/>
      <c r="G55" s="5">
        <f t="shared" si="7"/>
        <v>303000</v>
      </c>
      <c r="H55" s="5"/>
      <c r="I55" s="5">
        <f t="shared" si="9"/>
        <v>303000</v>
      </c>
      <c r="J55" s="28"/>
      <c r="K55" s="28">
        <f t="shared" si="9"/>
        <v>303000</v>
      </c>
    </row>
    <row r="56" spans="1:11" ht="25.5" customHeight="1" hidden="1">
      <c r="A56" s="7"/>
      <c r="B56" s="21" t="s">
        <v>96</v>
      </c>
      <c r="C56" s="5">
        <v>4414300</v>
      </c>
      <c r="D56" s="5">
        <v>-4414300</v>
      </c>
      <c r="E56" s="5">
        <f t="shared" si="10"/>
        <v>0</v>
      </c>
      <c r="F56" s="5"/>
      <c r="G56" s="5">
        <f t="shared" si="7"/>
        <v>0</v>
      </c>
      <c r="H56" s="5"/>
      <c r="I56" s="5">
        <f t="shared" si="9"/>
        <v>0</v>
      </c>
      <c r="J56" s="28"/>
      <c r="K56" s="28">
        <f t="shared" si="9"/>
        <v>0</v>
      </c>
    </row>
    <row r="57" spans="1:11" ht="25.5" customHeight="1" hidden="1">
      <c r="A57" s="7"/>
      <c r="B57" s="14" t="s">
        <v>76</v>
      </c>
      <c r="C57" s="5">
        <v>256600</v>
      </c>
      <c r="D57" s="5">
        <v>-256600</v>
      </c>
      <c r="E57" s="5">
        <f t="shared" si="10"/>
        <v>0</v>
      </c>
      <c r="F57" s="5"/>
      <c r="G57" s="5">
        <f t="shared" si="7"/>
        <v>0</v>
      </c>
      <c r="H57" s="5"/>
      <c r="I57" s="5">
        <f t="shared" si="9"/>
        <v>0</v>
      </c>
      <c r="J57" s="28"/>
      <c r="K57" s="28">
        <f t="shared" si="9"/>
        <v>0</v>
      </c>
    </row>
    <row r="58" spans="1:11" ht="12.75">
      <c r="A58" s="7"/>
      <c r="B58" s="14" t="s">
        <v>70</v>
      </c>
      <c r="C58" s="5">
        <v>22968100</v>
      </c>
      <c r="D58" s="5"/>
      <c r="E58" s="5">
        <f t="shared" si="10"/>
        <v>22968100</v>
      </c>
      <c r="F58" s="5"/>
      <c r="G58" s="5">
        <f t="shared" si="7"/>
        <v>22968100</v>
      </c>
      <c r="H58" s="5">
        <v>-63900</v>
      </c>
      <c r="I58" s="5">
        <f t="shared" si="9"/>
        <v>22904200</v>
      </c>
      <c r="J58" s="28"/>
      <c r="K58" s="28">
        <f t="shared" si="9"/>
        <v>22904200</v>
      </c>
    </row>
    <row r="59" spans="1:11" ht="18.75" customHeight="1">
      <c r="A59" s="6" t="s">
        <v>28</v>
      </c>
      <c r="B59" s="12" t="s">
        <v>146</v>
      </c>
      <c r="C59" s="3">
        <f aca="true" t="shared" si="11" ref="C59:I59">C60+C61+C62+C94+C95+C96+C97+C98+C99+C100+C101</f>
        <v>1190949400</v>
      </c>
      <c r="D59" s="3">
        <f t="shared" si="11"/>
        <v>497300</v>
      </c>
      <c r="E59" s="3">
        <f t="shared" si="11"/>
        <v>1191446700</v>
      </c>
      <c r="F59" s="3">
        <f t="shared" si="11"/>
        <v>0</v>
      </c>
      <c r="G59" s="3">
        <f t="shared" si="11"/>
        <v>1191446700</v>
      </c>
      <c r="H59" s="3">
        <f>H60+H61+H62+H94+H95+H96+H97+H98+H99+H100+H101</f>
        <v>775950</v>
      </c>
      <c r="I59" s="3">
        <f t="shared" si="11"/>
        <v>1192222650</v>
      </c>
      <c r="J59" s="42">
        <f>J60+J61+J62+J94+J95+J96+J97+J98+J99+J100+J101</f>
        <v>44527980</v>
      </c>
      <c r="K59" s="42">
        <f>K60+K61+K62+K94+K95+K96+K97+K98+K99+K100+K101</f>
        <v>1236750630</v>
      </c>
    </row>
    <row r="60" spans="1:11" ht="28.5" customHeight="1">
      <c r="A60" s="7" t="s">
        <v>29</v>
      </c>
      <c r="B60" s="13" t="s">
        <v>62</v>
      </c>
      <c r="C60" s="5">
        <v>1267200</v>
      </c>
      <c r="D60" s="5"/>
      <c r="E60" s="5">
        <f>D60+C60</f>
        <v>1267200</v>
      </c>
      <c r="F60" s="5"/>
      <c r="G60" s="5">
        <f t="shared" si="7"/>
        <v>1267200</v>
      </c>
      <c r="H60" s="5"/>
      <c r="I60" s="5">
        <f>H60+G60</f>
        <v>1267200</v>
      </c>
      <c r="J60" s="28">
        <v>-6900</v>
      </c>
      <c r="K60" s="28">
        <f>J60+I60</f>
        <v>1260300</v>
      </c>
    </row>
    <row r="61" spans="1:11" ht="25.5">
      <c r="A61" s="7" t="s">
        <v>30</v>
      </c>
      <c r="B61" s="13" t="s">
        <v>64</v>
      </c>
      <c r="C61" s="5">
        <v>8126100</v>
      </c>
      <c r="D61" s="5"/>
      <c r="E61" s="5">
        <f>D61+C61</f>
        <v>8126100</v>
      </c>
      <c r="F61" s="5"/>
      <c r="G61" s="5">
        <f t="shared" si="7"/>
        <v>8126100</v>
      </c>
      <c r="H61" s="5"/>
      <c r="I61" s="5">
        <f>H61+G61</f>
        <v>8126100</v>
      </c>
      <c r="J61" s="28">
        <v>17300</v>
      </c>
      <c r="K61" s="28">
        <f>J61+I61</f>
        <v>8143400</v>
      </c>
    </row>
    <row r="62" spans="1:11" ht="25.5">
      <c r="A62" s="7" t="s">
        <v>31</v>
      </c>
      <c r="B62" s="13" t="s">
        <v>107</v>
      </c>
      <c r="C62" s="5">
        <f aca="true" t="shared" si="12" ref="C62:I62">SUM(C63:C93)</f>
        <v>1102432800</v>
      </c>
      <c r="D62" s="5">
        <f t="shared" si="12"/>
        <v>497300</v>
      </c>
      <c r="E62" s="5">
        <f t="shared" si="12"/>
        <v>1102930100</v>
      </c>
      <c r="F62" s="5">
        <f t="shared" si="12"/>
        <v>0</v>
      </c>
      <c r="G62" s="5">
        <f t="shared" si="12"/>
        <v>1102930100</v>
      </c>
      <c r="H62" s="5">
        <f t="shared" si="12"/>
        <v>-522030</v>
      </c>
      <c r="I62" s="5">
        <f t="shared" si="12"/>
        <v>1102408070</v>
      </c>
      <c r="J62" s="28">
        <f>SUM(J63:J93)</f>
        <v>42951180</v>
      </c>
      <c r="K62" s="28">
        <f>SUM(K63:K93)</f>
        <v>1145359250</v>
      </c>
    </row>
    <row r="63" spans="1:11" ht="38.25">
      <c r="A63" s="7"/>
      <c r="B63" s="4" t="s">
        <v>63</v>
      </c>
      <c r="C63" s="5">
        <v>20400</v>
      </c>
      <c r="D63" s="5"/>
      <c r="E63" s="5">
        <f>D63+C63</f>
        <v>20400</v>
      </c>
      <c r="F63" s="5"/>
      <c r="G63" s="5">
        <f t="shared" si="7"/>
        <v>20400</v>
      </c>
      <c r="H63" s="5"/>
      <c r="I63" s="5">
        <f aca="true" t="shared" si="13" ref="I63:K103">H63+G63</f>
        <v>20400</v>
      </c>
      <c r="J63" s="28"/>
      <c r="K63" s="28">
        <f t="shared" si="13"/>
        <v>20400</v>
      </c>
    </row>
    <row r="64" spans="1:11" ht="38.25">
      <c r="A64" s="7"/>
      <c r="B64" s="4" t="s">
        <v>41</v>
      </c>
      <c r="C64" s="5">
        <v>19400</v>
      </c>
      <c r="D64" s="5"/>
      <c r="E64" s="5">
        <f aca="true" t="shared" si="14" ref="E64:E91">D64+C64</f>
        <v>19400</v>
      </c>
      <c r="F64" s="5"/>
      <c r="G64" s="5">
        <f t="shared" si="7"/>
        <v>19400</v>
      </c>
      <c r="H64" s="5"/>
      <c r="I64" s="5">
        <f t="shared" si="13"/>
        <v>19400</v>
      </c>
      <c r="J64" s="28">
        <v>-9100</v>
      </c>
      <c r="K64" s="28">
        <f t="shared" si="13"/>
        <v>10300</v>
      </c>
    </row>
    <row r="65" spans="1:11" ht="38.25">
      <c r="A65" s="7"/>
      <c r="B65" s="4" t="s">
        <v>42</v>
      </c>
      <c r="C65" s="5">
        <v>114900</v>
      </c>
      <c r="D65" s="5"/>
      <c r="E65" s="5">
        <f t="shared" si="14"/>
        <v>114900</v>
      </c>
      <c r="F65" s="5"/>
      <c r="G65" s="5">
        <f t="shared" si="7"/>
        <v>114900</v>
      </c>
      <c r="H65" s="5"/>
      <c r="I65" s="5">
        <f t="shared" si="13"/>
        <v>114900</v>
      </c>
      <c r="J65" s="28">
        <v>-5500</v>
      </c>
      <c r="K65" s="28">
        <f t="shared" si="13"/>
        <v>109400</v>
      </c>
    </row>
    <row r="66" spans="1:11" ht="38.25">
      <c r="A66" s="7"/>
      <c r="B66" s="4" t="s">
        <v>43</v>
      </c>
      <c r="C66" s="5">
        <v>16878600</v>
      </c>
      <c r="D66" s="5"/>
      <c r="E66" s="5">
        <f t="shared" si="14"/>
        <v>16878600</v>
      </c>
      <c r="F66" s="5"/>
      <c r="G66" s="5">
        <f t="shared" si="7"/>
        <v>16878600</v>
      </c>
      <c r="H66" s="5">
        <v>1217260</v>
      </c>
      <c r="I66" s="5">
        <f t="shared" si="13"/>
        <v>18095860</v>
      </c>
      <c r="J66" s="28">
        <v>787180</v>
      </c>
      <c r="K66" s="28">
        <f t="shared" si="13"/>
        <v>18883040</v>
      </c>
    </row>
    <row r="67" spans="1:11" s="32" customFormat="1" ht="25.5">
      <c r="A67" s="31"/>
      <c r="B67" s="36" t="s">
        <v>51</v>
      </c>
      <c r="C67" s="28">
        <v>185391800</v>
      </c>
      <c r="D67" s="28"/>
      <c r="E67" s="28">
        <f t="shared" si="14"/>
        <v>185391800</v>
      </c>
      <c r="F67" s="28"/>
      <c r="G67" s="28">
        <f t="shared" si="7"/>
        <v>185391800</v>
      </c>
      <c r="H67" s="28">
        <v>-1015800</v>
      </c>
      <c r="I67" s="28">
        <f t="shared" si="13"/>
        <v>184376000</v>
      </c>
      <c r="J67" s="28">
        <v>-46000</v>
      </c>
      <c r="K67" s="28">
        <f t="shared" si="13"/>
        <v>184330000</v>
      </c>
    </row>
    <row r="68" spans="1:11" s="32" customFormat="1" ht="12.75">
      <c r="A68" s="31"/>
      <c r="B68" s="36" t="s">
        <v>22</v>
      </c>
      <c r="C68" s="28">
        <v>6891800</v>
      </c>
      <c r="D68" s="28"/>
      <c r="E68" s="28">
        <f t="shared" si="14"/>
        <v>6891800</v>
      </c>
      <c r="F68" s="28"/>
      <c r="G68" s="28">
        <f t="shared" si="7"/>
        <v>6891800</v>
      </c>
      <c r="H68" s="28">
        <v>-2000000</v>
      </c>
      <c r="I68" s="28">
        <f t="shared" si="13"/>
        <v>4891800</v>
      </c>
      <c r="J68" s="28"/>
      <c r="K68" s="28">
        <f t="shared" si="13"/>
        <v>4891800</v>
      </c>
    </row>
    <row r="69" spans="1:11" s="32" customFormat="1" ht="25.5">
      <c r="A69" s="31"/>
      <c r="B69" s="29" t="s">
        <v>18</v>
      </c>
      <c r="C69" s="28">
        <v>16894700</v>
      </c>
      <c r="D69" s="28"/>
      <c r="E69" s="28">
        <f t="shared" si="14"/>
        <v>16894700</v>
      </c>
      <c r="F69" s="28"/>
      <c r="G69" s="28">
        <f t="shared" si="7"/>
        <v>16894700</v>
      </c>
      <c r="H69" s="28">
        <f>50310-10900</f>
        <v>39410</v>
      </c>
      <c r="I69" s="28">
        <f t="shared" si="13"/>
        <v>16934110</v>
      </c>
      <c r="J69" s="28">
        <f>642880+287200</f>
        <v>930080</v>
      </c>
      <c r="K69" s="28">
        <f t="shared" si="13"/>
        <v>17864190</v>
      </c>
    </row>
    <row r="70" spans="1:11" ht="12.75">
      <c r="A70" s="7"/>
      <c r="B70" s="4" t="s">
        <v>1</v>
      </c>
      <c r="C70" s="5">
        <v>1552600</v>
      </c>
      <c r="D70" s="5"/>
      <c r="E70" s="5">
        <f t="shared" si="14"/>
        <v>1552600</v>
      </c>
      <c r="F70" s="5"/>
      <c r="G70" s="5">
        <f t="shared" si="7"/>
        <v>1552600</v>
      </c>
      <c r="H70" s="5"/>
      <c r="I70" s="5">
        <f t="shared" si="13"/>
        <v>1552600</v>
      </c>
      <c r="J70" s="28"/>
      <c r="K70" s="28">
        <f t="shared" si="13"/>
        <v>1552600</v>
      </c>
    </row>
    <row r="71" spans="1:11" ht="25.5">
      <c r="A71" s="7"/>
      <c r="B71" s="4" t="s">
        <v>13</v>
      </c>
      <c r="C71" s="5">
        <v>40800</v>
      </c>
      <c r="D71" s="5"/>
      <c r="E71" s="5">
        <f t="shared" si="14"/>
        <v>40800</v>
      </c>
      <c r="F71" s="5"/>
      <c r="G71" s="5">
        <f t="shared" si="7"/>
        <v>40800</v>
      </c>
      <c r="H71" s="5"/>
      <c r="I71" s="5">
        <f t="shared" si="13"/>
        <v>40800</v>
      </c>
      <c r="J71" s="28"/>
      <c r="K71" s="28">
        <f t="shared" si="13"/>
        <v>40800</v>
      </c>
    </row>
    <row r="72" spans="1:11" ht="12.75">
      <c r="A72" s="7"/>
      <c r="B72" s="4" t="s">
        <v>14</v>
      </c>
      <c r="C72" s="5">
        <v>2198900</v>
      </c>
      <c r="D72" s="5"/>
      <c r="E72" s="5">
        <f t="shared" si="14"/>
        <v>2198900</v>
      </c>
      <c r="F72" s="5"/>
      <c r="G72" s="5">
        <f t="shared" si="7"/>
        <v>2198900</v>
      </c>
      <c r="H72" s="5"/>
      <c r="I72" s="5">
        <f t="shared" si="13"/>
        <v>2198900</v>
      </c>
      <c r="J72" s="28">
        <v>-400000</v>
      </c>
      <c r="K72" s="28">
        <f t="shared" si="13"/>
        <v>1798900</v>
      </c>
    </row>
    <row r="73" spans="1:11" ht="63.75">
      <c r="A73" s="7"/>
      <c r="B73" s="15" t="s">
        <v>65</v>
      </c>
      <c r="C73" s="5">
        <v>62598600</v>
      </c>
      <c r="D73" s="5"/>
      <c r="E73" s="5">
        <f t="shared" si="14"/>
        <v>62598600</v>
      </c>
      <c r="F73" s="5"/>
      <c r="G73" s="5">
        <f t="shared" si="7"/>
        <v>62598600</v>
      </c>
      <c r="H73" s="5"/>
      <c r="I73" s="5">
        <f t="shared" si="13"/>
        <v>62598600</v>
      </c>
      <c r="J73" s="28">
        <f>75690</f>
        <v>75690</v>
      </c>
      <c r="K73" s="28">
        <f t="shared" si="13"/>
        <v>62674290</v>
      </c>
    </row>
    <row r="74" spans="1:11" ht="12.75">
      <c r="A74" s="7"/>
      <c r="B74" s="4" t="s">
        <v>4</v>
      </c>
      <c r="C74" s="5">
        <v>4241100</v>
      </c>
      <c r="D74" s="5"/>
      <c r="E74" s="5">
        <f t="shared" si="14"/>
        <v>4241100</v>
      </c>
      <c r="F74" s="5"/>
      <c r="G74" s="5">
        <f t="shared" si="7"/>
        <v>4241100</v>
      </c>
      <c r="H74" s="5"/>
      <c r="I74" s="5">
        <f t="shared" si="13"/>
        <v>4241100</v>
      </c>
      <c r="J74" s="28"/>
      <c r="K74" s="28">
        <f t="shared" si="13"/>
        <v>4241100</v>
      </c>
    </row>
    <row r="75" spans="1:11" ht="38.25">
      <c r="A75" s="7"/>
      <c r="B75" s="4" t="s">
        <v>44</v>
      </c>
      <c r="C75" s="5">
        <v>8581500</v>
      </c>
      <c r="D75" s="5"/>
      <c r="E75" s="5">
        <f t="shared" si="14"/>
        <v>8581500</v>
      </c>
      <c r="F75" s="5"/>
      <c r="G75" s="5">
        <f t="shared" si="7"/>
        <v>8581500</v>
      </c>
      <c r="H75" s="5"/>
      <c r="I75" s="5">
        <f t="shared" si="13"/>
        <v>8581500</v>
      </c>
      <c r="J75" s="28">
        <v>465000</v>
      </c>
      <c r="K75" s="28">
        <f t="shared" si="13"/>
        <v>9046500</v>
      </c>
    </row>
    <row r="76" spans="1:11" ht="51">
      <c r="A76" s="7"/>
      <c r="B76" s="15" t="s">
        <v>66</v>
      </c>
      <c r="C76" s="5">
        <v>312223100</v>
      </c>
      <c r="D76" s="5"/>
      <c r="E76" s="5">
        <f t="shared" si="14"/>
        <v>312223100</v>
      </c>
      <c r="F76" s="5"/>
      <c r="G76" s="5">
        <f t="shared" si="7"/>
        <v>312223100</v>
      </c>
      <c r="H76" s="5"/>
      <c r="I76" s="5">
        <f t="shared" si="13"/>
        <v>312223100</v>
      </c>
      <c r="J76" s="28">
        <f>18408830+14687000</f>
        <v>33095830</v>
      </c>
      <c r="K76" s="28">
        <f t="shared" si="13"/>
        <v>345318930</v>
      </c>
    </row>
    <row r="77" spans="1:11" ht="25.5">
      <c r="A77" s="7"/>
      <c r="B77" s="16" t="s">
        <v>8</v>
      </c>
      <c r="C77" s="5">
        <v>165300</v>
      </c>
      <c r="D77" s="5"/>
      <c r="E77" s="5">
        <f t="shared" si="14"/>
        <v>165300</v>
      </c>
      <c r="F77" s="5"/>
      <c r="G77" s="5">
        <f t="shared" si="7"/>
        <v>165300</v>
      </c>
      <c r="H77" s="5"/>
      <c r="I77" s="5">
        <f t="shared" si="13"/>
        <v>165300</v>
      </c>
      <c r="J77" s="28"/>
      <c r="K77" s="28">
        <f t="shared" si="13"/>
        <v>165300</v>
      </c>
    </row>
    <row r="78" spans="1:11" ht="25.5">
      <c r="A78" s="7"/>
      <c r="B78" s="4" t="s">
        <v>45</v>
      </c>
      <c r="C78" s="5">
        <v>6541700</v>
      </c>
      <c r="D78" s="5"/>
      <c r="E78" s="5">
        <f t="shared" si="14"/>
        <v>6541700</v>
      </c>
      <c r="F78" s="5"/>
      <c r="G78" s="5">
        <f t="shared" si="7"/>
        <v>6541700</v>
      </c>
      <c r="H78" s="5">
        <v>-34900</v>
      </c>
      <c r="I78" s="5">
        <f t="shared" si="13"/>
        <v>6506800</v>
      </c>
      <c r="J78" s="28"/>
      <c r="K78" s="28">
        <f t="shared" si="13"/>
        <v>6506800</v>
      </c>
    </row>
    <row r="79" spans="1:11" ht="25.5">
      <c r="A79" s="7"/>
      <c r="B79" s="4" t="s">
        <v>0</v>
      </c>
      <c r="C79" s="5">
        <v>396300</v>
      </c>
      <c r="D79" s="5"/>
      <c r="E79" s="5">
        <f t="shared" si="14"/>
        <v>396300</v>
      </c>
      <c r="F79" s="5"/>
      <c r="G79" s="5">
        <f t="shared" si="7"/>
        <v>396300</v>
      </c>
      <c r="H79" s="5">
        <v>-50000</v>
      </c>
      <c r="I79" s="5">
        <f t="shared" si="13"/>
        <v>346300</v>
      </c>
      <c r="J79" s="28"/>
      <c r="K79" s="28">
        <f t="shared" si="13"/>
        <v>346300</v>
      </c>
    </row>
    <row r="80" spans="1:11" ht="165.75">
      <c r="A80" s="7"/>
      <c r="B80" s="15" t="s">
        <v>46</v>
      </c>
      <c r="C80" s="5">
        <v>167800</v>
      </c>
      <c r="D80" s="5"/>
      <c r="E80" s="5">
        <f t="shared" si="14"/>
        <v>167800</v>
      </c>
      <c r="F80" s="5"/>
      <c r="G80" s="5">
        <f t="shared" si="7"/>
        <v>167800</v>
      </c>
      <c r="H80" s="5"/>
      <c r="I80" s="5">
        <f t="shared" si="13"/>
        <v>167800</v>
      </c>
      <c r="J80" s="28"/>
      <c r="K80" s="28">
        <f t="shared" si="13"/>
        <v>167800</v>
      </c>
    </row>
    <row r="81" spans="1:11" ht="25.5">
      <c r="A81" s="7"/>
      <c r="B81" s="4" t="s">
        <v>11</v>
      </c>
      <c r="C81" s="5">
        <v>2442400</v>
      </c>
      <c r="D81" s="5"/>
      <c r="E81" s="5">
        <f t="shared" si="14"/>
        <v>2442400</v>
      </c>
      <c r="F81" s="5"/>
      <c r="G81" s="5">
        <f t="shared" si="7"/>
        <v>2442400</v>
      </c>
      <c r="H81" s="5"/>
      <c r="I81" s="5">
        <f t="shared" si="13"/>
        <v>2442400</v>
      </c>
      <c r="J81" s="28">
        <v>-400000</v>
      </c>
      <c r="K81" s="28">
        <f t="shared" si="13"/>
        <v>2042400</v>
      </c>
    </row>
    <row r="82" spans="1:11" ht="12.75">
      <c r="A82" s="7"/>
      <c r="B82" s="4" t="s">
        <v>16</v>
      </c>
      <c r="C82" s="5">
        <v>776500</v>
      </c>
      <c r="D82" s="5"/>
      <c r="E82" s="5">
        <f t="shared" si="14"/>
        <v>776500</v>
      </c>
      <c r="F82" s="5"/>
      <c r="G82" s="5">
        <f t="shared" si="7"/>
        <v>776500</v>
      </c>
      <c r="H82" s="5"/>
      <c r="I82" s="5">
        <f t="shared" si="13"/>
        <v>776500</v>
      </c>
      <c r="J82" s="28"/>
      <c r="K82" s="28">
        <f t="shared" si="13"/>
        <v>776500</v>
      </c>
    </row>
    <row r="83" spans="1:11" ht="38.25">
      <c r="A83" s="7"/>
      <c r="B83" s="4" t="s">
        <v>67</v>
      </c>
      <c r="C83" s="5">
        <v>559700</v>
      </c>
      <c r="D83" s="5"/>
      <c r="E83" s="5">
        <f t="shared" si="14"/>
        <v>559700</v>
      </c>
      <c r="F83" s="5"/>
      <c r="G83" s="5">
        <f t="shared" si="7"/>
        <v>559700</v>
      </c>
      <c r="H83" s="5"/>
      <c r="I83" s="5">
        <f t="shared" si="13"/>
        <v>559700</v>
      </c>
      <c r="J83" s="28"/>
      <c r="K83" s="28">
        <f t="shared" si="13"/>
        <v>559700</v>
      </c>
    </row>
    <row r="84" spans="1:11" ht="38.25">
      <c r="A84" s="7"/>
      <c r="B84" s="16" t="s">
        <v>15</v>
      </c>
      <c r="C84" s="5">
        <v>456456700</v>
      </c>
      <c r="D84" s="5"/>
      <c r="E84" s="5">
        <f t="shared" si="14"/>
        <v>456456700</v>
      </c>
      <c r="F84" s="5"/>
      <c r="G84" s="5">
        <f t="shared" si="7"/>
        <v>456456700</v>
      </c>
      <c r="H84" s="5"/>
      <c r="I84" s="5">
        <f t="shared" si="13"/>
        <v>456456700</v>
      </c>
      <c r="J84" s="28">
        <v>7275990</v>
      </c>
      <c r="K84" s="28">
        <f t="shared" si="13"/>
        <v>463732690</v>
      </c>
    </row>
    <row r="85" spans="1:11" ht="51">
      <c r="A85" s="7"/>
      <c r="B85" s="15" t="s">
        <v>47</v>
      </c>
      <c r="C85" s="5">
        <v>893900</v>
      </c>
      <c r="D85" s="5"/>
      <c r="E85" s="5">
        <f t="shared" si="14"/>
        <v>893900</v>
      </c>
      <c r="F85" s="5"/>
      <c r="G85" s="5">
        <f t="shared" si="7"/>
        <v>893900</v>
      </c>
      <c r="H85" s="5"/>
      <c r="I85" s="5">
        <f t="shared" si="13"/>
        <v>893900</v>
      </c>
      <c r="J85" s="28">
        <v>-153590</v>
      </c>
      <c r="K85" s="28">
        <f t="shared" si="13"/>
        <v>740310</v>
      </c>
    </row>
    <row r="86" spans="1:11" ht="51">
      <c r="A86" s="7"/>
      <c r="B86" s="15" t="s">
        <v>97</v>
      </c>
      <c r="C86" s="5">
        <v>7093300</v>
      </c>
      <c r="D86" s="5"/>
      <c r="E86" s="5">
        <f t="shared" si="14"/>
        <v>7093300</v>
      </c>
      <c r="F86" s="5"/>
      <c r="G86" s="5">
        <f t="shared" si="7"/>
        <v>7093300</v>
      </c>
      <c r="H86" s="5"/>
      <c r="I86" s="5">
        <f t="shared" si="13"/>
        <v>7093300</v>
      </c>
      <c r="J86" s="28">
        <v>-610000</v>
      </c>
      <c r="K86" s="28">
        <f t="shared" si="13"/>
        <v>6483300</v>
      </c>
    </row>
    <row r="87" spans="1:11" ht="38.25">
      <c r="A87" s="7"/>
      <c r="B87" s="21" t="s">
        <v>98</v>
      </c>
      <c r="C87" s="5">
        <v>8360700</v>
      </c>
      <c r="D87" s="5"/>
      <c r="E87" s="5">
        <f t="shared" si="14"/>
        <v>8360700</v>
      </c>
      <c r="F87" s="5"/>
      <c r="G87" s="5">
        <f aca="true" t="shared" si="15" ref="G87:G110">F87+E87</f>
        <v>8360700</v>
      </c>
      <c r="H87" s="5">
        <v>1300000</v>
      </c>
      <c r="I87" s="5">
        <f t="shared" si="13"/>
        <v>9660700</v>
      </c>
      <c r="J87" s="28">
        <f>2000000</f>
        <v>2000000</v>
      </c>
      <c r="K87" s="28">
        <f t="shared" si="13"/>
        <v>11660700</v>
      </c>
    </row>
    <row r="88" spans="1:11" ht="114.75">
      <c r="A88" s="7"/>
      <c r="B88" s="22" t="s">
        <v>99</v>
      </c>
      <c r="C88" s="5">
        <v>146300</v>
      </c>
      <c r="D88" s="5"/>
      <c r="E88" s="5">
        <f t="shared" si="14"/>
        <v>146300</v>
      </c>
      <c r="F88" s="5"/>
      <c r="G88" s="5">
        <f t="shared" si="15"/>
        <v>146300</v>
      </c>
      <c r="H88" s="5"/>
      <c r="I88" s="5">
        <f t="shared" si="13"/>
        <v>146300</v>
      </c>
      <c r="J88" s="28"/>
      <c r="K88" s="28">
        <f t="shared" si="13"/>
        <v>146300</v>
      </c>
    </row>
    <row r="89" spans="1:11" ht="89.25">
      <c r="A89" s="7"/>
      <c r="B89" s="22" t="s">
        <v>100</v>
      </c>
      <c r="C89" s="5">
        <v>85100</v>
      </c>
      <c r="D89" s="5"/>
      <c r="E89" s="5">
        <f t="shared" si="14"/>
        <v>85100</v>
      </c>
      <c r="F89" s="5"/>
      <c r="G89" s="5">
        <f t="shared" si="15"/>
        <v>85100</v>
      </c>
      <c r="H89" s="5">
        <v>50000</v>
      </c>
      <c r="I89" s="5">
        <f t="shared" si="13"/>
        <v>135100</v>
      </c>
      <c r="J89" s="28">
        <v>3000</v>
      </c>
      <c r="K89" s="28">
        <f t="shared" si="13"/>
        <v>138100</v>
      </c>
    </row>
    <row r="90" spans="1:11" ht="76.5" hidden="1">
      <c r="A90" s="7"/>
      <c r="B90" s="22" t="s">
        <v>114</v>
      </c>
      <c r="C90" s="5">
        <v>350900</v>
      </c>
      <c r="D90" s="5"/>
      <c r="E90" s="5">
        <f t="shared" si="14"/>
        <v>350900</v>
      </c>
      <c r="F90" s="5"/>
      <c r="G90" s="5">
        <f t="shared" si="15"/>
        <v>350900</v>
      </c>
      <c r="H90" s="5"/>
      <c r="I90" s="5">
        <f t="shared" si="13"/>
        <v>350900</v>
      </c>
      <c r="J90" s="28">
        <v>-350900</v>
      </c>
      <c r="K90" s="28">
        <f t="shared" si="13"/>
        <v>0</v>
      </c>
    </row>
    <row r="91" spans="1:12" ht="63.75">
      <c r="A91" s="7"/>
      <c r="B91" s="35" t="s">
        <v>143</v>
      </c>
      <c r="C91" s="5">
        <v>348000</v>
      </c>
      <c r="D91" s="5"/>
      <c r="E91" s="5">
        <f t="shared" si="14"/>
        <v>348000</v>
      </c>
      <c r="F91" s="5"/>
      <c r="G91" s="5">
        <f t="shared" si="15"/>
        <v>348000</v>
      </c>
      <c r="H91" s="5">
        <f>-248000+200000</f>
        <v>-48000</v>
      </c>
      <c r="I91" s="5">
        <f t="shared" si="13"/>
        <v>300000</v>
      </c>
      <c r="J91" s="28">
        <v>50000</v>
      </c>
      <c r="K91" s="28">
        <f t="shared" si="13"/>
        <v>350000</v>
      </c>
      <c r="L91" s="10"/>
    </row>
    <row r="92" spans="1:11" ht="106.5" customHeight="1">
      <c r="A92" s="7"/>
      <c r="B92" s="35" t="s">
        <v>142</v>
      </c>
      <c r="C92" s="5">
        <v>0</v>
      </c>
      <c r="D92" s="5">
        <v>497300</v>
      </c>
      <c r="E92" s="5">
        <f>D92+C92</f>
        <v>497300</v>
      </c>
      <c r="F92" s="5"/>
      <c r="G92" s="5">
        <f>F92+E92</f>
        <v>497300</v>
      </c>
      <c r="H92" s="5">
        <v>20000</v>
      </c>
      <c r="I92" s="5">
        <f>H92+G92</f>
        <v>517300</v>
      </c>
      <c r="J92" s="28">
        <v>240500</v>
      </c>
      <c r="K92" s="28">
        <f>J92+I92</f>
        <v>757800</v>
      </c>
    </row>
    <row r="93" spans="1:11" ht="71.25" customHeight="1">
      <c r="A93" s="7"/>
      <c r="B93" s="22" t="s">
        <v>141</v>
      </c>
      <c r="C93" s="5"/>
      <c r="D93" s="5"/>
      <c r="E93" s="5"/>
      <c r="F93" s="5"/>
      <c r="G93" s="5"/>
      <c r="H93" s="5"/>
      <c r="I93" s="5">
        <v>0</v>
      </c>
      <c r="J93" s="28">
        <v>3000</v>
      </c>
      <c r="K93" s="28">
        <f>J93+I93</f>
        <v>3000</v>
      </c>
    </row>
    <row r="94" spans="1:11" ht="63.75">
      <c r="A94" s="7" t="s">
        <v>23</v>
      </c>
      <c r="B94" s="14" t="s">
        <v>101</v>
      </c>
      <c r="C94" s="5">
        <v>19230000</v>
      </c>
      <c r="D94" s="5"/>
      <c r="E94" s="5">
        <f>D94+C94</f>
        <v>19230000</v>
      </c>
      <c r="F94" s="5"/>
      <c r="G94" s="5">
        <f t="shared" si="15"/>
        <v>19230000</v>
      </c>
      <c r="H94" s="5">
        <v>1500000</v>
      </c>
      <c r="I94" s="5">
        <f t="shared" si="13"/>
        <v>20730000</v>
      </c>
      <c r="J94" s="28">
        <v>1062300</v>
      </c>
      <c r="K94" s="28">
        <f t="shared" si="13"/>
        <v>21792300</v>
      </c>
    </row>
    <row r="95" spans="1:11" ht="51">
      <c r="A95" s="7" t="s">
        <v>24</v>
      </c>
      <c r="B95" s="4" t="s">
        <v>49</v>
      </c>
      <c r="C95" s="5">
        <v>15045800</v>
      </c>
      <c r="D95" s="5"/>
      <c r="E95" s="5">
        <f aca="true" t="shared" si="16" ref="E95:E100">D95+C95</f>
        <v>15045800</v>
      </c>
      <c r="F95" s="5"/>
      <c r="G95" s="5">
        <f t="shared" si="15"/>
        <v>15045800</v>
      </c>
      <c r="H95" s="5"/>
      <c r="I95" s="5">
        <f t="shared" si="13"/>
        <v>15045800</v>
      </c>
      <c r="J95" s="28">
        <v>604700</v>
      </c>
      <c r="K95" s="28">
        <f t="shared" si="13"/>
        <v>15650500</v>
      </c>
    </row>
    <row r="96" spans="1:11" ht="38.25">
      <c r="A96" s="7" t="s">
        <v>25</v>
      </c>
      <c r="B96" s="4" t="s">
        <v>19</v>
      </c>
      <c r="C96" s="5">
        <v>4750800</v>
      </c>
      <c r="D96" s="5"/>
      <c r="E96" s="5">
        <f t="shared" si="16"/>
        <v>4750800</v>
      </c>
      <c r="F96" s="5"/>
      <c r="G96" s="5">
        <f t="shared" si="15"/>
        <v>4750800</v>
      </c>
      <c r="H96" s="5">
        <v>-216020</v>
      </c>
      <c r="I96" s="5">
        <f t="shared" si="13"/>
        <v>4534780</v>
      </c>
      <c r="J96" s="28"/>
      <c r="K96" s="28">
        <f t="shared" si="13"/>
        <v>4534780</v>
      </c>
    </row>
    <row r="97" spans="1:11" ht="38.25">
      <c r="A97" s="7" t="s">
        <v>26</v>
      </c>
      <c r="B97" s="13" t="s">
        <v>50</v>
      </c>
      <c r="C97" s="5">
        <v>4959700</v>
      </c>
      <c r="D97" s="5"/>
      <c r="E97" s="5">
        <f t="shared" si="16"/>
        <v>4959700</v>
      </c>
      <c r="F97" s="5"/>
      <c r="G97" s="5">
        <f t="shared" si="15"/>
        <v>4959700</v>
      </c>
      <c r="H97" s="5">
        <f>13900+100</f>
        <v>14000</v>
      </c>
      <c r="I97" s="5">
        <f t="shared" si="13"/>
        <v>4973700</v>
      </c>
      <c r="J97" s="28">
        <v>-100500</v>
      </c>
      <c r="K97" s="28">
        <f t="shared" si="13"/>
        <v>4873200</v>
      </c>
    </row>
    <row r="98" spans="1:11" ht="25.5">
      <c r="A98" s="7" t="s">
        <v>27</v>
      </c>
      <c r="B98" s="13" t="s">
        <v>106</v>
      </c>
      <c r="C98" s="5">
        <v>33005800</v>
      </c>
      <c r="D98" s="5"/>
      <c r="E98" s="5">
        <f t="shared" si="16"/>
        <v>33005800</v>
      </c>
      <c r="F98" s="5"/>
      <c r="G98" s="5">
        <f t="shared" si="15"/>
        <v>33005800</v>
      </c>
      <c r="H98" s="5"/>
      <c r="I98" s="5">
        <f t="shared" si="13"/>
        <v>33005800</v>
      </c>
      <c r="J98" s="28"/>
      <c r="K98" s="28">
        <f t="shared" si="13"/>
        <v>33005800</v>
      </c>
    </row>
    <row r="99" spans="1:11" ht="25.5">
      <c r="A99" s="7" t="s">
        <v>60</v>
      </c>
      <c r="B99" s="13" t="s">
        <v>61</v>
      </c>
      <c r="C99" s="5">
        <v>2063400</v>
      </c>
      <c r="D99" s="5"/>
      <c r="E99" s="5">
        <f t="shared" si="16"/>
        <v>2063400</v>
      </c>
      <c r="F99" s="5"/>
      <c r="G99" s="5">
        <f t="shared" si="15"/>
        <v>2063400</v>
      </c>
      <c r="H99" s="5"/>
      <c r="I99" s="5">
        <f t="shared" si="13"/>
        <v>2063400</v>
      </c>
      <c r="J99" s="28"/>
      <c r="K99" s="28">
        <f t="shared" si="13"/>
        <v>2063400</v>
      </c>
    </row>
    <row r="100" spans="1:11" ht="38.25">
      <c r="A100" s="7" t="s">
        <v>54</v>
      </c>
      <c r="B100" s="13" t="s">
        <v>147</v>
      </c>
      <c r="C100" s="5">
        <v>300</v>
      </c>
      <c r="D100" s="5"/>
      <c r="E100" s="5">
        <f t="shared" si="16"/>
        <v>300</v>
      </c>
      <c r="F100" s="5"/>
      <c r="G100" s="5">
        <f t="shared" si="15"/>
        <v>300</v>
      </c>
      <c r="H100" s="5"/>
      <c r="I100" s="5">
        <f t="shared" si="13"/>
        <v>300</v>
      </c>
      <c r="J100" s="28"/>
      <c r="K100" s="28">
        <f t="shared" si="13"/>
        <v>300</v>
      </c>
    </row>
    <row r="101" spans="1:11" ht="12.75">
      <c r="A101" s="7" t="s">
        <v>102</v>
      </c>
      <c r="B101" s="23" t="s">
        <v>104</v>
      </c>
      <c r="C101" s="5">
        <f>SUM(C102:C103)</f>
        <v>67500</v>
      </c>
      <c r="D101" s="5">
        <f>SUM(D102:D103)</f>
        <v>0</v>
      </c>
      <c r="E101" s="5">
        <f>SUM(E102:E103)</f>
        <v>67500</v>
      </c>
      <c r="F101" s="5"/>
      <c r="G101" s="5">
        <f t="shared" si="15"/>
        <v>67500</v>
      </c>
      <c r="H101" s="5"/>
      <c r="I101" s="5">
        <f t="shared" si="13"/>
        <v>67500</v>
      </c>
      <c r="J101" s="28">
        <f>J102+J103</f>
        <v>-100</v>
      </c>
      <c r="K101" s="28">
        <f t="shared" si="13"/>
        <v>67400</v>
      </c>
    </row>
    <row r="102" spans="1:11" ht="38.25">
      <c r="A102" s="4"/>
      <c r="B102" s="23" t="s">
        <v>48</v>
      </c>
      <c r="C102" s="5">
        <v>67400</v>
      </c>
      <c r="D102" s="5"/>
      <c r="E102" s="5">
        <f>D102+C102</f>
        <v>67400</v>
      </c>
      <c r="F102" s="5"/>
      <c r="G102" s="5">
        <f t="shared" si="15"/>
        <v>67400</v>
      </c>
      <c r="H102" s="5"/>
      <c r="I102" s="5">
        <f t="shared" si="13"/>
        <v>67400</v>
      </c>
      <c r="J102" s="28"/>
      <c r="K102" s="28">
        <f t="shared" si="13"/>
        <v>67400</v>
      </c>
    </row>
    <row r="103" spans="1:11" ht="25.5" hidden="1">
      <c r="A103" s="4"/>
      <c r="B103" s="23" t="s">
        <v>103</v>
      </c>
      <c r="C103" s="5">
        <v>100</v>
      </c>
      <c r="D103" s="5"/>
      <c r="E103" s="5">
        <f>D103+C103</f>
        <v>100</v>
      </c>
      <c r="F103" s="5"/>
      <c r="G103" s="5">
        <f t="shared" si="15"/>
        <v>100</v>
      </c>
      <c r="H103" s="5"/>
      <c r="I103" s="5">
        <f t="shared" si="13"/>
        <v>100</v>
      </c>
      <c r="J103" s="28">
        <v>-100</v>
      </c>
      <c r="K103" s="28">
        <f t="shared" si="13"/>
        <v>0</v>
      </c>
    </row>
    <row r="104" spans="1:11" s="19" customFormat="1" ht="12.75">
      <c r="A104" s="18" t="s">
        <v>78</v>
      </c>
      <c r="B104" s="18" t="s">
        <v>115</v>
      </c>
      <c r="C104" s="3">
        <f aca="true" t="shared" si="17" ref="C104:I104">SUM(C105:C107)</f>
        <v>27040100</v>
      </c>
      <c r="D104" s="3">
        <f t="shared" si="17"/>
        <v>0</v>
      </c>
      <c r="E104" s="3">
        <f t="shared" si="17"/>
        <v>27040100</v>
      </c>
      <c r="F104" s="3">
        <f t="shared" si="17"/>
        <v>1372100</v>
      </c>
      <c r="G104" s="3">
        <f t="shared" si="17"/>
        <v>28412200</v>
      </c>
      <c r="H104" s="3">
        <f t="shared" si="17"/>
        <v>0</v>
      </c>
      <c r="I104" s="3">
        <f t="shared" si="17"/>
        <v>28412200</v>
      </c>
      <c r="J104" s="42">
        <f>SUM(J105:J107)</f>
        <v>2913130</v>
      </c>
      <c r="K104" s="42">
        <f>SUM(K105:K107)</f>
        <v>31325330</v>
      </c>
    </row>
    <row r="105" spans="1:11" s="19" customFormat="1" ht="51">
      <c r="A105" s="17" t="s">
        <v>116</v>
      </c>
      <c r="B105" s="23" t="s">
        <v>117</v>
      </c>
      <c r="C105" s="5">
        <v>1909000</v>
      </c>
      <c r="D105" s="5"/>
      <c r="E105" s="5">
        <f>D105+C105</f>
        <v>1909000</v>
      </c>
      <c r="F105" s="5"/>
      <c r="G105" s="5">
        <f t="shared" si="15"/>
        <v>1909000</v>
      </c>
      <c r="H105" s="5"/>
      <c r="I105" s="5">
        <f>H105+G105</f>
        <v>1909000</v>
      </c>
      <c r="J105" s="28"/>
      <c r="K105" s="28">
        <f>J105+I105</f>
        <v>1909000</v>
      </c>
    </row>
    <row r="106" spans="1:11" ht="76.5">
      <c r="A106" s="17" t="s">
        <v>79</v>
      </c>
      <c r="B106" s="13" t="s">
        <v>148</v>
      </c>
      <c r="C106" s="5">
        <v>22167100</v>
      </c>
      <c r="D106" s="5"/>
      <c r="E106" s="5">
        <f>D106+C106</f>
        <v>22167100</v>
      </c>
      <c r="F106" s="5"/>
      <c r="G106" s="5">
        <f t="shared" si="15"/>
        <v>22167100</v>
      </c>
      <c r="H106" s="5"/>
      <c r="I106" s="5">
        <f>H106+G106</f>
        <v>22167100</v>
      </c>
      <c r="J106" s="28">
        <v>683000</v>
      </c>
      <c r="K106" s="28">
        <f>J106+I106</f>
        <v>22850100</v>
      </c>
    </row>
    <row r="107" spans="1:11" ht="12.75">
      <c r="A107" s="17" t="s">
        <v>80</v>
      </c>
      <c r="B107" s="13" t="s">
        <v>81</v>
      </c>
      <c r="C107" s="5">
        <f aca="true" t="shared" si="18" ref="C107:H107">SUM(C108:C110)</f>
        <v>2964000</v>
      </c>
      <c r="D107" s="5">
        <f t="shared" si="18"/>
        <v>0</v>
      </c>
      <c r="E107" s="5">
        <f t="shared" si="18"/>
        <v>2964000</v>
      </c>
      <c r="F107" s="5">
        <f t="shared" si="18"/>
        <v>1372100</v>
      </c>
      <c r="G107" s="5">
        <f t="shared" si="18"/>
        <v>4336100</v>
      </c>
      <c r="H107" s="5">
        <f t="shared" si="18"/>
        <v>0</v>
      </c>
      <c r="I107" s="5">
        <f>SUM(I108:I112)</f>
        <v>4336100</v>
      </c>
      <c r="J107" s="28">
        <f>SUM(J108:J112)</f>
        <v>2230130</v>
      </c>
      <c r="K107" s="28">
        <f>SUM(K108:K112)</f>
        <v>6566230</v>
      </c>
    </row>
    <row r="108" spans="1:11" ht="12.75">
      <c r="A108" s="1"/>
      <c r="B108" s="23" t="s">
        <v>105</v>
      </c>
      <c r="C108" s="5">
        <v>2964000</v>
      </c>
      <c r="D108" s="5"/>
      <c r="E108" s="5">
        <f>D108+C108</f>
        <v>2964000</v>
      </c>
      <c r="F108" s="5"/>
      <c r="G108" s="5">
        <f t="shared" si="15"/>
        <v>2964000</v>
      </c>
      <c r="H108" s="5"/>
      <c r="I108" s="5">
        <f>H108+G108</f>
        <v>2964000</v>
      </c>
      <c r="J108" s="28"/>
      <c r="K108" s="28">
        <f>J108+I108</f>
        <v>2964000</v>
      </c>
    </row>
    <row r="109" spans="1:11" ht="38.25">
      <c r="A109" s="1"/>
      <c r="B109" s="23" t="s">
        <v>134</v>
      </c>
      <c r="C109" s="5"/>
      <c r="D109" s="5"/>
      <c r="E109" s="5">
        <v>0</v>
      </c>
      <c r="F109" s="5">
        <v>615100</v>
      </c>
      <c r="G109" s="5">
        <f t="shared" si="15"/>
        <v>615100</v>
      </c>
      <c r="H109" s="5"/>
      <c r="I109" s="5">
        <f>H109+G109</f>
        <v>615100</v>
      </c>
      <c r="J109" s="28"/>
      <c r="K109" s="28">
        <f>J109+I109</f>
        <v>615100</v>
      </c>
    </row>
    <row r="110" spans="1:11" ht="25.5">
      <c r="A110" s="1"/>
      <c r="B110" s="23" t="s">
        <v>133</v>
      </c>
      <c r="C110" s="5"/>
      <c r="D110" s="5"/>
      <c r="E110" s="5">
        <v>0</v>
      </c>
      <c r="F110" s="5">
        <v>757000</v>
      </c>
      <c r="G110" s="5">
        <f t="shared" si="15"/>
        <v>757000</v>
      </c>
      <c r="H110" s="5"/>
      <c r="I110" s="5">
        <f>H110+G110</f>
        <v>757000</v>
      </c>
      <c r="J110" s="28"/>
      <c r="K110" s="28">
        <f>J110+I110</f>
        <v>757000</v>
      </c>
    </row>
    <row r="111" spans="1:11" ht="12.75">
      <c r="A111" s="1"/>
      <c r="B111" s="34" t="s">
        <v>138</v>
      </c>
      <c r="C111" s="5"/>
      <c r="D111" s="5"/>
      <c r="E111" s="5"/>
      <c r="F111" s="5"/>
      <c r="G111" s="5"/>
      <c r="H111" s="5"/>
      <c r="I111" s="5">
        <v>0</v>
      </c>
      <c r="J111" s="28">
        <v>1840130</v>
      </c>
      <c r="K111" s="28">
        <f>J111+I111</f>
        <v>1840130</v>
      </c>
    </row>
    <row r="112" spans="1:11" ht="53.25" customHeight="1">
      <c r="A112" s="1"/>
      <c r="B112" s="23" t="s">
        <v>139</v>
      </c>
      <c r="C112" s="5"/>
      <c r="D112" s="5"/>
      <c r="E112" s="5"/>
      <c r="F112" s="5"/>
      <c r="G112" s="5"/>
      <c r="H112" s="5"/>
      <c r="I112" s="5">
        <v>0</v>
      </c>
      <c r="J112" s="28">
        <v>390000</v>
      </c>
      <c r="K112" s="28">
        <f>J112+I112</f>
        <v>390000</v>
      </c>
    </row>
    <row r="118" ht="12.75" customHeight="1" hidden="1"/>
  </sheetData>
  <sheetProtection/>
  <mergeCells count="12">
    <mergeCell ref="B7:B8"/>
    <mergeCell ref="H7:H8"/>
    <mergeCell ref="G7:G8"/>
    <mergeCell ref="F7:F8"/>
    <mergeCell ref="A5:K5"/>
    <mergeCell ref="D7:D8"/>
    <mergeCell ref="E7:E8"/>
    <mergeCell ref="J7:J8"/>
    <mergeCell ref="K7:K8"/>
    <mergeCell ref="I7:I8"/>
    <mergeCell ref="C7:C8"/>
    <mergeCell ref="A7:A8"/>
  </mergeCells>
  <printOptions horizontalCentered="1"/>
  <pageMargins left="0.5905511811023623" right="0" top="0.3937007874015748" bottom="0.3937007874015748" header="0" footer="0"/>
  <pageSetup fitToHeight="0" fitToWidth="1" horizontalDpi="600" verticalDpi="600" orientation="portrait" paperSize="9" scale="76" r:id="rId3"/>
  <headerFooter alignWithMargins="0">
    <oddFooter>&amp;R&amp;P</oddFooter>
  </headerFooter>
  <rowBreaks count="3" manualBreakCount="3">
    <brk id="43" max="10" man="1"/>
    <brk id="79" max="10" man="1"/>
    <brk id="94" max="10" man="1"/>
  </rowBreaks>
  <colBreaks count="1" manualBreakCount="1">
    <brk id="3" max="10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2023-12-19T05:50:10Z</cp:lastPrinted>
  <dcterms:created xsi:type="dcterms:W3CDTF">2007-04-05T07:39:38Z</dcterms:created>
  <dcterms:modified xsi:type="dcterms:W3CDTF">2023-12-25T10:41:12Z</dcterms:modified>
  <cp:category/>
  <cp:version/>
  <cp:contentType/>
  <cp:contentStatus/>
</cp:coreProperties>
</file>