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5865" activeTab="0"/>
  </bookViews>
  <sheets>
    <sheet name="2022-2023" sheetId="1" r:id="rId1"/>
  </sheets>
  <definedNames>
    <definedName name="_xlnm.Print_Area" localSheetId="0">'2022-2023'!$A$1:$L$47</definedName>
  </definedNames>
  <calcPr fullCalcOnLoad="1"/>
</workbook>
</file>

<file path=xl/sharedStrings.xml><?xml version="1.0" encoding="utf-8"?>
<sst xmlns="http://schemas.openxmlformats.org/spreadsheetml/2006/main" count="100" uniqueCount="87">
  <si>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</si>
  <si>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</si>
  <si>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</si>
  <si>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</si>
  <si>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</si>
  <si>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</si>
  <si>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</si>
  <si>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</si>
  <si>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</si>
  <si>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</si>
  <si>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</si>
  <si>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</si>
  <si>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</si>
  <si>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</si>
  <si>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</si>
  <si>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</si>
  <si>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</si>
  <si>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</si>
  <si>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</si>
  <si>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</si>
  <si>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</si>
  <si>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</si>
  <si>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</si>
  <si>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</si>
  <si>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</si>
  <si>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</si>
  <si>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</si>
  <si>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</si>
  <si>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</si>
  <si>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</si>
  <si>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</si>
  <si>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</si>
  <si>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</si>
  <si>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</si>
  <si>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</si>
  <si>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</si>
  <si>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</si>
  <si>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</si>
  <si>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</si>
  <si>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</si>
  <si>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</si>
  <si>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</si>
  <si>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</si>
  <si>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</si>
  <si>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</si>
  <si>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</si>
  <si>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</si>
  <si>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</si>
  <si>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</si>
  <si>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</si>
  <si>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</si>
  <si>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</si>
  <si>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</si>
  <si>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</si>
  <si>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</si>
  <si>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</si>
  <si>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</si>
  <si>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</si>
  <si>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</si>
  <si>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</si>
  <si>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</si>
  <si>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</si>
  <si>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</si>
  <si>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</si>
  <si>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</si>
  <si>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</si>
  <si>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</si>
  <si>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</si>
  <si>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</si>
  <si>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</si>
  <si>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</si>
  <si>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</si>
  <si>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</si>
  <si>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</si>
  <si>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2024 год</t>
  </si>
  <si>
    <t>Приложение № 8</t>
  </si>
  <si>
    <t xml:space="preserve">        Объем доходов бюджета Снежинского городского округа по основным источникам доходов бюджета на плановый период 2023 и 2024 годов</t>
  </si>
  <si>
    <t>000 1 13 01994 04 0000 130</t>
  </si>
  <si>
    <t>000 1 13 02994 04 0000 130</t>
  </si>
  <si>
    <t xml:space="preserve"> от 23.12.2021  №170                                </t>
  </si>
  <si>
    <t>Изменения 2023 год</t>
  </si>
  <si>
    <t xml:space="preserve"> Изменения 2024 год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</si>
  <si>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</si>
  <si>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</si>
  <si>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 от 20.01.2022г. №2                             </t>
  </si>
  <si>
    <t>Приложение 8</t>
  </si>
  <si>
    <t xml:space="preserve"> от 09.06.2022 г. № 60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</si>
</sst>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9.00390625" defaultRowHeight="12.75"/>
  <cols>
    <col min="1" max="1" width="25.25390625" style="1" customWidth="1"/>
    <col min="2" max="2" width="58.00390625" style="1" customWidth="1"/>
    <col min="3" max="3" width="25.75390625" style="1" hidden="1" customWidth="1"/>
    <col min="4" max="4" width="26.875" style="9" hidden="1" customWidth="1"/>
    <col min="5" max="5" width="17.375" style="1" hidden="1" customWidth="1"/>
    <col min="6" max="6" width="17.625" style="1" hidden="1" customWidth="1"/>
    <col min="7" max="7" width="21.125" style="1" hidden="1" customWidth="1"/>
    <col min="8" max="8" width="26.125" style="1" hidden="1" customWidth="1"/>
    <col min="9" max="9" width="17.375" style="1" hidden="1" customWidth="1"/>
    <col min="10" max="10" width="17.625" style="1" hidden="1" customWidth="1"/>
    <col min="11" max="12" width="25.375" style="1" customWidth="1"/>
    <col min="13" max="16384" width="9.125" style="1" customWidth="1"/>
  </cols>
  <sheetData>
    <row r="1" spans="4:12" ht="12.75">
      <c r="D1" s="30" t="s">
        <v>75</v>
      </c>
      <c r="H1" s="30" t="s">
        <v>75</v>
      </c>
      <c r="L1" s="30" t="s">
        <v>85</v>
      </c>
    </row>
    <row r="2" spans="4:12" ht="12.75">
      <c r="D2" s="30" t="s">
        <v>55</v>
      </c>
      <c r="H2" s="30" t="s">
        <v>55</v>
      </c>
      <c r="L2" s="30" t="s">
        <v>55</v>
      </c>
    </row>
    <row r="3" spans="4:12" ht="12.75">
      <c r="D3" s="30" t="s">
        <v>56</v>
      </c>
      <c r="H3" s="30" t="s">
        <v>56</v>
      </c>
      <c r="L3" s="30" t="s">
        <v>56</v>
      </c>
    </row>
    <row r="4" spans="1:12" ht="12.75">
      <c r="A4" s="2"/>
      <c r="D4" s="31" t="s">
        <v>79</v>
      </c>
      <c r="H4" s="31" t="s">
        <v>84</v>
      </c>
      <c r="L4" s="31" t="s">
        <v>86</v>
      </c>
    </row>
    <row r="5" spans="2:4" ht="12.75">
      <c r="B5" s="3"/>
      <c r="C5" s="3"/>
      <c r="D5" s="32"/>
    </row>
    <row r="6" spans="1:8" ht="47.25" customHeight="1">
      <c r="A6" s="42" t="s">
        <v>76</v>
      </c>
      <c r="B6" s="42"/>
      <c r="C6" s="42"/>
      <c r="D6" s="42"/>
      <c r="E6" s="42"/>
      <c r="F6" s="42"/>
      <c r="G6" s="42"/>
      <c r="H6" s="42"/>
    </row>
    <row r="7" spans="2:12" ht="15.75">
      <c r="B7" s="4"/>
      <c r="C7" s="4"/>
      <c r="D7" s="33" t="s">
        <v>44</v>
      </c>
      <c r="H7" s="33" t="s">
        <v>44</v>
      </c>
      <c r="L7" s="33" t="s">
        <v>44</v>
      </c>
    </row>
    <row r="8" spans="1:12" ht="15.75" customHeight="1">
      <c r="A8" s="48" t="s">
        <v>12</v>
      </c>
      <c r="B8" s="49" t="s">
        <v>14</v>
      </c>
      <c r="C8" s="38" t="s">
        <v>71</v>
      </c>
      <c r="D8" s="40" t="s">
        <v>74</v>
      </c>
      <c r="E8" s="43" t="s">
        <v>80</v>
      </c>
      <c r="F8" s="45" t="s">
        <v>81</v>
      </c>
      <c r="G8" s="38" t="s">
        <v>71</v>
      </c>
      <c r="H8" s="40" t="s">
        <v>74</v>
      </c>
      <c r="I8" s="43" t="s">
        <v>80</v>
      </c>
      <c r="J8" s="45" t="s">
        <v>81</v>
      </c>
      <c r="K8" s="38" t="s">
        <v>71</v>
      </c>
      <c r="L8" s="40" t="s">
        <v>74</v>
      </c>
    </row>
    <row r="9" spans="1:12" ht="25.5" customHeight="1">
      <c r="A9" s="48"/>
      <c r="B9" s="49"/>
      <c r="C9" s="39"/>
      <c r="D9" s="41"/>
      <c r="E9" s="44"/>
      <c r="F9" s="46"/>
      <c r="G9" s="39"/>
      <c r="H9" s="41"/>
      <c r="I9" s="44"/>
      <c r="J9" s="46"/>
      <c r="K9" s="39"/>
      <c r="L9" s="41"/>
    </row>
    <row r="10" spans="1:12" ht="13.5" customHeight="1">
      <c r="A10" s="6" t="s">
        <v>25</v>
      </c>
      <c r="B10" s="34" t="s">
        <v>40</v>
      </c>
      <c r="C10" s="8">
        <f>C11+C28</f>
        <v>638956652</v>
      </c>
      <c r="D10" s="8">
        <f>D11+D28</f>
        <v>668154633</v>
      </c>
      <c r="E10" s="8">
        <f>E11+E28</f>
        <v>0</v>
      </c>
      <c r="F10" s="8">
        <f>F11+F28</f>
        <v>0</v>
      </c>
      <c r="G10" s="8">
        <f>C10+E10</f>
        <v>638956652</v>
      </c>
      <c r="H10" s="8">
        <f>D10+F10</f>
        <v>668154633</v>
      </c>
      <c r="I10" s="8">
        <f>I11+I28</f>
        <v>0</v>
      </c>
      <c r="J10" s="8">
        <f>J11+J28</f>
        <v>0</v>
      </c>
      <c r="K10" s="8">
        <f>G10+I10</f>
        <v>638956652</v>
      </c>
      <c r="L10" s="8">
        <f>H10+J10</f>
        <v>668154633</v>
      </c>
    </row>
    <row r="11" spans="1:12" ht="13.5" customHeight="1">
      <c r="A11" s="6"/>
      <c r="B11" s="34" t="s">
        <v>68</v>
      </c>
      <c r="C11" s="8">
        <f>C12+C15+C17+C21+C24</f>
        <v>583290124</v>
      </c>
      <c r="D11" s="8">
        <f>D12+D15+D17+D21+D24</f>
        <v>618672067</v>
      </c>
      <c r="E11" s="8">
        <f>E12+E15+E17+E21+E24</f>
        <v>0</v>
      </c>
      <c r="F11" s="8">
        <f>F12+F15+F17+F21+F24</f>
        <v>0</v>
      </c>
      <c r="G11" s="8">
        <f aca="true" t="shared" si="0" ref="G11:G47">C11+E11</f>
        <v>583290124</v>
      </c>
      <c r="H11" s="8">
        <f aca="true" t="shared" si="1" ref="H11:H47">D11+F11</f>
        <v>618672067</v>
      </c>
      <c r="I11" s="8">
        <f>I12+I15+I17+I21+I24</f>
        <v>0</v>
      </c>
      <c r="J11" s="8">
        <f>J12+J15+J17+J21+J24</f>
        <v>0</v>
      </c>
      <c r="K11" s="8">
        <f aca="true" t="shared" si="2" ref="K11:K31">G11+I11</f>
        <v>583290124</v>
      </c>
      <c r="L11" s="8">
        <f aca="true" t="shared" si="3" ref="L11:L31">H11+J11</f>
        <v>618672067</v>
      </c>
    </row>
    <row r="12" spans="1:12" ht="19.5" customHeight="1">
      <c r="A12" s="21" t="s">
        <v>11</v>
      </c>
      <c r="B12" s="22" t="s">
        <v>0</v>
      </c>
      <c r="C12" s="23">
        <f>SUM(C13)</f>
        <v>442093765</v>
      </c>
      <c r="D12" s="23">
        <f>SUM(D13)</f>
        <v>474996937</v>
      </c>
      <c r="E12" s="23">
        <f>SUM(E13)</f>
        <v>0</v>
      </c>
      <c r="F12" s="23">
        <f>SUM(F13)</f>
        <v>0</v>
      </c>
      <c r="G12" s="23">
        <f t="shared" si="0"/>
        <v>442093765</v>
      </c>
      <c r="H12" s="23">
        <f t="shared" si="1"/>
        <v>474996937</v>
      </c>
      <c r="I12" s="23">
        <f>SUM(I13)</f>
        <v>0</v>
      </c>
      <c r="J12" s="23">
        <f>SUM(J13)</f>
        <v>0</v>
      </c>
      <c r="K12" s="23">
        <f t="shared" si="2"/>
        <v>442093765</v>
      </c>
      <c r="L12" s="23">
        <f t="shared" si="3"/>
        <v>474996937</v>
      </c>
    </row>
    <row r="13" spans="1:12" ht="12.75">
      <c r="A13" s="11" t="s">
        <v>26</v>
      </c>
      <c r="B13" s="12" t="s">
        <v>27</v>
      </c>
      <c r="C13" s="13">
        <v>442093765</v>
      </c>
      <c r="D13" s="13">
        <v>474996937</v>
      </c>
      <c r="E13" s="13"/>
      <c r="F13" s="13"/>
      <c r="G13" s="13">
        <f t="shared" si="0"/>
        <v>442093765</v>
      </c>
      <c r="H13" s="13">
        <f t="shared" si="1"/>
        <v>474996937</v>
      </c>
      <c r="I13" s="13"/>
      <c r="J13" s="13"/>
      <c r="K13" s="13">
        <f t="shared" si="2"/>
        <v>442093765</v>
      </c>
      <c r="L13" s="13">
        <f t="shared" si="3"/>
        <v>474996937</v>
      </c>
    </row>
    <row r="14" spans="1:12" ht="33" customHeight="1">
      <c r="A14" s="11"/>
      <c r="B14" s="14" t="s">
        <v>38</v>
      </c>
      <c r="C14" s="13">
        <f>C13/19.9187917*4.9187917</f>
        <v>109171639.25680043</v>
      </c>
      <c r="D14" s="13">
        <f>D13/20.20414649*5.20414649</f>
        <v>122348827.93355262</v>
      </c>
      <c r="E14" s="13"/>
      <c r="F14" s="13"/>
      <c r="G14" s="13">
        <f t="shared" si="0"/>
        <v>109171639.25680043</v>
      </c>
      <c r="H14" s="13">
        <f t="shared" si="1"/>
        <v>122348827.93355262</v>
      </c>
      <c r="I14" s="13"/>
      <c r="J14" s="13"/>
      <c r="K14" s="13">
        <f t="shared" si="2"/>
        <v>109171639.25680043</v>
      </c>
      <c r="L14" s="13">
        <f t="shared" si="3"/>
        <v>122348827.93355262</v>
      </c>
    </row>
    <row r="15" spans="1:12" s="26" customFormat="1" ht="25.5">
      <c r="A15" s="21" t="s">
        <v>47</v>
      </c>
      <c r="B15" s="24" t="s">
        <v>48</v>
      </c>
      <c r="C15" s="25">
        <f>SUM(C16)</f>
        <v>5739159</v>
      </c>
      <c r="D15" s="25">
        <f>SUM(D16)</f>
        <v>6041930</v>
      </c>
      <c r="E15" s="25">
        <f>SUM(E16)</f>
        <v>0</v>
      </c>
      <c r="F15" s="25">
        <f>SUM(F16)</f>
        <v>0</v>
      </c>
      <c r="G15" s="25">
        <f t="shared" si="0"/>
        <v>5739159</v>
      </c>
      <c r="H15" s="25">
        <f t="shared" si="1"/>
        <v>6041930</v>
      </c>
      <c r="I15" s="25">
        <f>SUM(I16)</f>
        <v>0</v>
      </c>
      <c r="J15" s="25">
        <f>SUM(J16)</f>
        <v>0</v>
      </c>
      <c r="K15" s="25">
        <f t="shared" si="2"/>
        <v>5739159</v>
      </c>
      <c r="L15" s="25">
        <f t="shared" si="3"/>
        <v>6041930</v>
      </c>
    </row>
    <row r="16" spans="1:12" ht="30.75" customHeight="1">
      <c r="A16" s="16" t="s">
        <v>49</v>
      </c>
      <c r="B16" s="14" t="s">
        <v>50</v>
      </c>
      <c r="C16" s="13">
        <v>5739159</v>
      </c>
      <c r="D16" s="13">
        <v>6041930</v>
      </c>
      <c r="E16" s="13"/>
      <c r="F16" s="13"/>
      <c r="G16" s="13">
        <f t="shared" si="0"/>
        <v>5739159</v>
      </c>
      <c r="H16" s="13">
        <f t="shared" si="1"/>
        <v>6041930</v>
      </c>
      <c r="I16" s="13"/>
      <c r="J16" s="13"/>
      <c r="K16" s="13">
        <f t="shared" si="2"/>
        <v>5739159</v>
      </c>
      <c r="L16" s="13">
        <f t="shared" si="3"/>
        <v>6041930</v>
      </c>
    </row>
    <row r="17" spans="1:12" ht="23.25" customHeight="1">
      <c r="A17" s="21" t="s">
        <v>10</v>
      </c>
      <c r="B17" s="22" t="s">
        <v>1</v>
      </c>
      <c r="C17" s="23">
        <f>SUM(C18:C20)</f>
        <v>83991000</v>
      </c>
      <c r="D17" s="23">
        <f>SUM(D18:D20)</f>
        <v>86167000</v>
      </c>
      <c r="E17" s="23">
        <f>SUM(E18:E20)</f>
        <v>0</v>
      </c>
      <c r="F17" s="23">
        <f>SUM(F18:F20)</f>
        <v>0</v>
      </c>
      <c r="G17" s="23">
        <f t="shared" si="0"/>
        <v>83991000</v>
      </c>
      <c r="H17" s="23">
        <f t="shared" si="1"/>
        <v>86167000</v>
      </c>
      <c r="I17" s="23">
        <f>SUM(I18:I20)</f>
        <v>0</v>
      </c>
      <c r="J17" s="23">
        <f>SUM(J18:J20)</f>
        <v>0</v>
      </c>
      <c r="K17" s="23">
        <f t="shared" si="2"/>
        <v>83991000</v>
      </c>
      <c r="L17" s="23">
        <f t="shared" si="3"/>
        <v>86167000</v>
      </c>
    </row>
    <row r="18" spans="1:12" ht="25.5">
      <c r="A18" s="16" t="s">
        <v>66</v>
      </c>
      <c r="B18" s="17" t="s">
        <v>67</v>
      </c>
      <c r="C18" s="13">
        <v>77886000</v>
      </c>
      <c r="D18" s="13">
        <v>80067000</v>
      </c>
      <c r="E18" s="13"/>
      <c r="F18" s="13"/>
      <c r="G18" s="13">
        <f t="shared" si="0"/>
        <v>77886000</v>
      </c>
      <c r="H18" s="13">
        <f t="shared" si="1"/>
        <v>80067000</v>
      </c>
      <c r="I18" s="13"/>
      <c r="J18" s="13"/>
      <c r="K18" s="13">
        <f t="shared" si="2"/>
        <v>77886000</v>
      </c>
      <c r="L18" s="13">
        <f t="shared" si="3"/>
        <v>80067000</v>
      </c>
    </row>
    <row r="19" spans="1:12" ht="33" customHeight="1">
      <c r="A19" s="16" t="s">
        <v>28</v>
      </c>
      <c r="B19" s="18" t="s">
        <v>13</v>
      </c>
      <c r="C19" s="13">
        <v>5000</v>
      </c>
      <c r="D19" s="13">
        <v>0</v>
      </c>
      <c r="E19" s="13"/>
      <c r="F19" s="13"/>
      <c r="G19" s="13">
        <f t="shared" si="0"/>
        <v>5000</v>
      </c>
      <c r="H19" s="13">
        <f t="shared" si="1"/>
        <v>0</v>
      </c>
      <c r="I19" s="13"/>
      <c r="J19" s="13"/>
      <c r="K19" s="13">
        <f t="shared" si="2"/>
        <v>5000</v>
      </c>
      <c r="L19" s="13">
        <f t="shared" si="3"/>
        <v>0</v>
      </c>
    </row>
    <row r="20" spans="1:12" ht="28.5" customHeight="1">
      <c r="A20" s="16" t="s">
        <v>45</v>
      </c>
      <c r="B20" s="14" t="s">
        <v>46</v>
      </c>
      <c r="C20" s="13">
        <v>6100000</v>
      </c>
      <c r="D20" s="13">
        <v>6100000</v>
      </c>
      <c r="E20" s="13"/>
      <c r="F20" s="13"/>
      <c r="G20" s="13">
        <f t="shared" si="0"/>
        <v>6100000</v>
      </c>
      <c r="H20" s="13">
        <f t="shared" si="1"/>
        <v>6100000</v>
      </c>
      <c r="I20" s="13"/>
      <c r="J20" s="13"/>
      <c r="K20" s="13">
        <f t="shared" si="2"/>
        <v>6100000</v>
      </c>
      <c r="L20" s="13">
        <f t="shared" si="3"/>
        <v>6100000</v>
      </c>
    </row>
    <row r="21" spans="1:12" ht="20.25" customHeight="1">
      <c r="A21" s="21" t="s">
        <v>9</v>
      </c>
      <c r="B21" s="22" t="s">
        <v>2</v>
      </c>
      <c r="C21" s="23">
        <f>SUM(C22:C23)</f>
        <v>46695000</v>
      </c>
      <c r="D21" s="23">
        <f>SUM(D22:D23)</f>
        <v>46695000</v>
      </c>
      <c r="E21" s="23">
        <f>SUM(E22:E23)</f>
        <v>0</v>
      </c>
      <c r="F21" s="23">
        <f>SUM(F22:F23)</f>
        <v>0</v>
      </c>
      <c r="G21" s="23">
        <f t="shared" si="0"/>
        <v>46695000</v>
      </c>
      <c r="H21" s="23">
        <f t="shared" si="1"/>
        <v>46695000</v>
      </c>
      <c r="I21" s="23">
        <f>SUM(I22:I23)</f>
        <v>0</v>
      </c>
      <c r="J21" s="23">
        <f>SUM(J22:J23)</f>
        <v>0</v>
      </c>
      <c r="K21" s="23">
        <f t="shared" si="2"/>
        <v>46695000</v>
      </c>
      <c r="L21" s="23">
        <f t="shared" si="3"/>
        <v>46695000</v>
      </c>
    </row>
    <row r="22" spans="1:12" ht="20.25" customHeight="1">
      <c r="A22" s="11" t="s">
        <v>29</v>
      </c>
      <c r="B22" s="12" t="s">
        <v>15</v>
      </c>
      <c r="C22" s="13">
        <v>14000000</v>
      </c>
      <c r="D22" s="13">
        <v>14000000</v>
      </c>
      <c r="E22" s="13"/>
      <c r="F22" s="13"/>
      <c r="G22" s="13">
        <f t="shared" si="0"/>
        <v>14000000</v>
      </c>
      <c r="H22" s="13">
        <f t="shared" si="1"/>
        <v>14000000</v>
      </c>
      <c r="I22" s="13"/>
      <c r="J22" s="13"/>
      <c r="K22" s="13">
        <f t="shared" si="2"/>
        <v>14000000</v>
      </c>
      <c r="L22" s="13">
        <f t="shared" si="3"/>
        <v>14000000</v>
      </c>
    </row>
    <row r="23" spans="1:12" ht="15.75" customHeight="1">
      <c r="A23" s="11" t="s">
        <v>30</v>
      </c>
      <c r="B23" s="12" t="s">
        <v>31</v>
      </c>
      <c r="C23" s="13">
        <v>32695000</v>
      </c>
      <c r="D23" s="13">
        <v>32695000</v>
      </c>
      <c r="E23" s="13"/>
      <c r="F23" s="13"/>
      <c r="G23" s="13">
        <f t="shared" si="0"/>
        <v>32695000</v>
      </c>
      <c r="H23" s="13">
        <f t="shared" si="1"/>
        <v>32695000</v>
      </c>
      <c r="I23" s="13"/>
      <c r="J23" s="13"/>
      <c r="K23" s="13">
        <f t="shared" si="2"/>
        <v>32695000</v>
      </c>
      <c r="L23" s="13">
        <f t="shared" si="3"/>
        <v>32695000</v>
      </c>
    </row>
    <row r="24" spans="1:12" ht="21" customHeight="1">
      <c r="A24" s="21" t="s">
        <v>32</v>
      </c>
      <c r="B24" s="22" t="s">
        <v>16</v>
      </c>
      <c r="C24" s="23">
        <f>SUM(C25:C27)</f>
        <v>4771200</v>
      </c>
      <c r="D24" s="23">
        <f>SUM(D25:D27)</f>
        <v>4771200</v>
      </c>
      <c r="E24" s="23">
        <f>SUM(E25:E27)</f>
        <v>0</v>
      </c>
      <c r="F24" s="23">
        <f>SUM(F25:F27)</f>
        <v>0</v>
      </c>
      <c r="G24" s="23">
        <f t="shared" si="0"/>
        <v>4771200</v>
      </c>
      <c r="H24" s="23">
        <f t="shared" si="1"/>
        <v>4771200</v>
      </c>
      <c r="I24" s="23">
        <f>SUM(I25:I27)</f>
        <v>0</v>
      </c>
      <c r="J24" s="23">
        <f>SUM(J25:J27)</f>
        <v>0</v>
      </c>
      <c r="K24" s="23">
        <f t="shared" si="2"/>
        <v>4771200</v>
      </c>
      <c r="L24" s="23">
        <f t="shared" si="3"/>
        <v>4771200</v>
      </c>
    </row>
    <row r="25" spans="1:12" ht="33" customHeight="1">
      <c r="A25" s="5" t="s">
        <v>19</v>
      </c>
      <c r="B25" s="14" t="s">
        <v>51</v>
      </c>
      <c r="C25" s="13">
        <v>4700000</v>
      </c>
      <c r="D25" s="13">
        <v>4700000</v>
      </c>
      <c r="E25" s="13"/>
      <c r="F25" s="13"/>
      <c r="G25" s="13">
        <f t="shared" si="0"/>
        <v>4700000</v>
      </c>
      <c r="H25" s="13">
        <f t="shared" si="1"/>
        <v>4700000</v>
      </c>
      <c r="I25" s="13"/>
      <c r="J25" s="13"/>
      <c r="K25" s="13">
        <f t="shared" si="2"/>
        <v>4700000</v>
      </c>
      <c r="L25" s="13">
        <f t="shared" si="3"/>
        <v>4700000</v>
      </c>
    </row>
    <row r="26" spans="1:12" ht="65.25" customHeight="1" hidden="1">
      <c r="A26" s="5" t="s">
        <v>64</v>
      </c>
      <c r="B26" s="14" t="s">
        <v>65</v>
      </c>
      <c r="C26" s="13"/>
      <c r="D26" s="13"/>
      <c r="E26" s="13"/>
      <c r="F26" s="13"/>
      <c r="G26" s="13">
        <f t="shared" si="0"/>
        <v>0</v>
      </c>
      <c r="H26" s="13">
        <f t="shared" si="1"/>
        <v>0</v>
      </c>
      <c r="I26" s="13"/>
      <c r="J26" s="13"/>
      <c r="K26" s="13">
        <f t="shared" si="2"/>
        <v>0</v>
      </c>
      <c r="L26" s="13">
        <f t="shared" si="3"/>
        <v>0</v>
      </c>
    </row>
    <row r="27" spans="1:12" ht="33.75" customHeight="1">
      <c r="A27" s="5" t="s">
        <v>20</v>
      </c>
      <c r="B27" s="14" t="s">
        <v>52</v>
      </c>
      <c r="C27" s="13">
        <f>20000+51200</f>
        <v>71200</v>
      </c>
      <c r="D27" s="13">
        <f>20000+51200</f>
        <v>71200</v>
      </c>
      <c r="E27" s="13"/>
      <c r="F27" s="13"/>
      <c r="G27" s="13">
        <f t="shared" si="0"/>
        <v>71200</v>
      </c>
      <c r="H27" s="13">
        <f t="shared" si="1"/>
        <v>71200</v>
      </c>
      <c r="I27" s="13"/>
      <c r="J27" s="13"/>
      <c r="K27" s="13">
        <f t="shared" si="2"/>
        <v>71200</v>
      </c>
      <c r="L27" s="13">
        <f t="shared" si="3"/>
        <v>71200</v>
      </c>
    </row>
    <row r="28" spans="1:12" ht="12.75">
      <c r="A28" s="5"/>
      <c r="B28" s="7" t="s">
        <v>69</v>
      </c>
      <c r="C28" s="15">
        <f>C29+C35+C38+C41+C44+C45</f>
        <v>55666528</v>
      </c>
      <c r="D28" s="15">
        <f>D29+D35+D38+D41+D44+D45</f>
        <v>49482566</v>
      </c>
      <c r="E28" s="15">
        <f>E29+E35+E38+E41+E44+E45</f>
        <v>0</v>
      </c>
      <c r="F28" s="15">
        <f>F29+F35+F38+F41+F44+F45</f>
        <v>0</v>
      </c>
      <c r="G28" s="15">
        <f t="shared" si="0"/>
        <v>55666528</v>
      </c>
      <c r="H28" s="15">
        <f t="shared" si="1"/>
        <v>49482566</v>
      </c>
      <c r="I28" s="15">
        <f>I29+I35+I38+I41+I44+I45</f>
        <v>0</v>
      </c>
      <c r="J28" s="15">
        <f>J29+J35+J38+J41+J44+J45</f>
        <v>0</v>
      </c>
      <c r="K28" s="15">
        <f t="shared" si="2"/>
        <v>55666528</v>
      </c>
      <c r="L28" s="15">
        <f t="shared" si="3"/>
        <v>49482566</v>
      </c>
    </row>
    <row r="29" spans="1:12" ht="25.5">
      <c r="A29" s="27" t="s">
        <v>8</v>
      </c>
      <c r="B29" s="28" t="s">
        <v>17</v>
      </c>
      <c r="C29" s="23">
        <f>SUM(C30:C34)</f>
        <v>39377684</v>
      </c>
      <c r="D29" s="23">
        <f>SUM(D30:D34)</f>
        <v>35365593</v>
      </c>
      <c r="E29" s="23">
        <f>SUM(E30:E34)</f>
        <v>0</v>
      </c>
      <c r="F29" s="23">
        <f>SUM(F30:F34)</f>
        <v>0</v>
      </c>
      <c r="G29" s="23">
        <f t="shared" si="0"/>
        <v>39377684</v>
      </c>
      <c r="H29" s="23">
        <f t="shared" si="1"/>
        <v>35365593</v>
      </c>
      <c r="I29" s="23">
        <f>SUM(I30:I34)</f>
        <v>0</v>
      </c>
      <c r="J29" s="23">
        <f>SUM(J30:J34)</f>
        <v>0</v>
      </c>
      <c r="K29" s="23">
        <f t="shared" si="2"/>
        <v>39377684</v>
      </c>
      <c r="L29" s="23">
        <f t="shared" si="3"/>
        <v>35365593</v>
      </c>
    </row>
    <row r="30" spans="1:12" ht="76.5" customHeight="1">
      <c r="A30" s="5" t="s">
        <v>39</v>
      </c>
      <c r="B30" s="14" t="s">
        <v>41</v>
      </c>
      <c r="C30" s="13">
        <f>200000</f>
        <v>200000</v>
      </c>
      <c r="D30" s="13">
        <f>200000</f>
        <v>200000</v>
      </c>
      <c r="E30" s="13"/>
      <c r="F30" s="13"/>
      <c r="G30" s="13">
        <f t="shared" si="0"/>
        <v>200000</v>
      </c>
      <c r="H30" s="13">
        <f t="shared" si="1"/>
        <v>200000</v>
      </c>
      <c r="I30" s="13"/>
      <c r="J30" s="13"/>
      <c r="K30" s="13">
        <f t="shared" si="2"/>
        <v>200000</v>
      </c>
      <c r="L30" s="13">
        <f t="shared" si="3"/>
        <v>200000</v>
      </c>
    </row>
    <row r="31" spans="1:12" ht="76.5">
      <c r="A31" s="5" t="s">
        <v>21</v>
      </c>
      <c r="B31" s="14" t="s">
        <v>57</v>
      </c>
      <c r="C31" s="13">
        <v>37104098</v>
      </c>
      <c r="D31" s="13">
        <v>33168065</v>
      </c>
      <c r="E31" s="13">
        <v>-5410</v>
      </c>
      <c r="F31" s="13">
        <v>-5410</v>
      </c>
      <c r="G31" s="13">
        <f t="shared" si="0"/>
        <v>37098688</v>
      </c>
      <c r="H31" s="13">
        <f t="shared" si="1"/>
        <v>33162655</v>
      </c>
      <c r="I31" s="13"/>
      <c r="J31" s="13"/>
      <c r="K31" s="13">
        <f t="shared" si="2"/>
        <v>37098688</v>
      </c>
      <c r="L31" s="13">
        <f t="shared" si="3"/>
        <v>33162655</v>
      </c>
    </row>
    <row r="32" spans="1:12" ht="89.25">
      <c r="A32" s="5" t="s">
        <v>82</v>
      </c>
      <c r="B32" s="14" t="s">
        <v>83</v>
      </c>
      <c r="C32" s="13">
        <v>0</v>
      </c>
      <c r="D32" s="13">
        <v>0</v>
      </c>
      <c r="E32" s="13">
        <v>5410</v>
      </c>
      <c r="F32" s="13">
        <v>5410</v>
      </c>
      <c r="G32" s="13">
        <f>C32+E32</f>
        <v>5410</v>
      </c>
      <c r="H32" s="13">
        <f>D32+F32</f>
        <v>5410</v>
      </c>
      <c r="I32" s="13"/>
      <c r="J32" s="13"/>
      <c r="K32" s="13">
        <f aca="true" t="shared" si="4" ref="K32:K47">G32+I32</f>
        <v>5410</v>
      </c>
      <c r="L32" s="13">
        <f aca="true" t="shared" si="5" ref="L32:L47">H32+J32</f>
        <v>5410</v>
      </c>
    </row>
    <row r="33" spans="1:12" ht="25.5">
      <c r="A33" s="5" t="s">
        <v>22</v>
      </c>
      <c r="B33" s="14" t="s">
        <v>42</v>
      </c>
      <c r="C33" s="13">
        <f>227500</f>
        <v>227500</v>
      </c>
      <c r="D33" s="13">
        <f>228500</f>
        <v>228500</v>
      </c>
      <c r="E33" s="13"/>
      <c r="F33" s="13"/>
      <c r="G33" s="13">
        <f t="shared" si="0"/>
        <v>227500</v>
      </c>
      <c r="H33" s="13">
        <f t="shared" si="1"/>
        <v>228500</v>
      </c>
      <c r="I33" s="13"/>
      <c r="J33" s="13"/>
      <c r="K33" s="13">
        <f t="shared" si="4"/>
        <v>227500</v>
      </c>
      <c r="L33" s="13">
        <f t="shared" si="5"/>
        <v>228500</v>
      </c>
    </row>
    <row r="34" spans="1:12" ht="75" customHeight="1">
      <c r="A34" s="5" t="s">
        <v>23</v>
      </c>
      <c r="B34" s="14" t="s">
        <v>58</v>
      </c>
      <c r="C34" s="13">
        <f>115518+373239+176457+19991+1160881</f>
        <v>1846086</v>
      </c>
      <c r="D34" s="13">
        <f>115518+254528+176457+19991+1202534</f>
        <v>1769028</v>
      </c>
      <c r="E34" s="13"/>
      <c r="F34" s="13"/>
      <c r="G34" s="13">
        <f t="shared" si="0"/>
        <v>1846086</v>
      </c>
      <c r="H34" s="13">
        <f t="shared" si="1"/>
        <v>1769028</v>
      </c>
      <c r="I34" s="13"/>
      <c r="J34" s="13"/>
      <c r="K34" s="13">
        <f t="shared" si="4"/>
        <v>1846086</v>
      </c>
      <c r="L34" s="13">
        <f t="shared" si="5"/>
        <v>1769028</v>
      </c>
    </row>
    <row r="35" spans="1:12" ht="12.75">
      <c r="A35" s="27" t="s">
        <v>7</v>
      </c>
      <c r="B35" s="28" t="s">
        <v>3</v>
      </c>
      <c r="C35" s="23">
        <f>SUM(C36:C37)</f>
        <v>7833400</v>
      </c>
      <c r="D35" s="23">
        <f>SUM(D36:D37)</f>
        <v>7870730</v>
      </c>
      <c r="E35" s="23">
        <f>SUM(E36:E37)</f>
        <v>0</v>
      </c>
      <c r="F35" s="23">
        <f>SUM(F36:F37)</f>
        <v>0</v>
      </c>
      <c r="G35" s="23">
        <f t="shared" si="0"/>
        <v>7833400</v>
      </c>
      <c r="H35" s="23">
        <f t="shared" si="1"/>
        <v>7870730</v>
      </c>
      <c r="I35" s="23">
        <f>SUM(I36:I37)</f>
        <v>0</v>
      </c>
      <c r="J35" s="23">
        <f>SUM(J36:J37)</f>
        <v>0</v>
      </c>
      <c r="K35" s="23">
        <f t="shared" si="4"/>
        <v>7833400</v>
      </c>
      <c r="L35" s="23">
        <f t="shared" si="5"/>
        <v>7870730</v>
      </c>
    </row>
    <row r="36" spans="1:12" ht="12.75">
      <c r="A36" s="5" t="s">
        <v>33</v>
      </c>
      <c r="B36" s="14" t="s">
        <v>34</v>
      </c>
      <c r="C36" s="13">
        <v>933400</v>
      </c>
      <c r="D36" s="13">
        <v>970730</v>
      </c>
      <c r="E36" s="13"/>
      <c r="F36" s="13"/>
      <c r="G36" s="13">
        <f t="shared" si="0"/>
        <v>933400</v>
      </c>
      <c r="H36" s="13">
        <f t="shared" si="1"/>
        <v>970730</v>
      </c>
      <c r="I36" s="13"/>
      <c r="J36" s="13"/>
      <c r="K36" s="13">
        <f t="shared" si="4"/>
        <v>933400</v>
      </c>
      <c r="L36" s="13">
        <f t="shared" si="5"/>
        <v>970730</v>
      </c>
    </row>
    <row r="37" spans="1:12" ht="12.75">
      <c r="A37" s="5" t="s">
        <v>53</v>
      </c>
      <c r="B37" s="14" t="s">
        <v>54</v>
      </c>
      <c r="C37" s="13">
        <v>6900000</v>
      </c>
      <c r="D37" s="13">
        <v>6900000</v>
      </c>
      <c r="E37" s="13"/>
      <c r="F37" s="13"/>
      <c r="G37" s="13">
        <f t="shared" si="0"/>
        <v>6900000</v>
      </c>
      <c r="H37" s="13">
        <f t="shared" si="1"/>
        <v>6900000</v>
      </c>
      <c r="I37" s="13"/>
      <c r="J37" s="13"/>
      <c r="K37" s="13">
        <f t="shared" si="4"/>
        <v>6900000</v>
      </c>
      <c r="L37" s="13">
        <f t="shared" si="5"/>
        <v>6900000</v>
      </c>
    </row>
    <row r="38" spans="1:12" ht="25.5">
      <c r="A38" s="27" t="s">
        <v>6</v>
      </c>
      <c r="B38" s="29" t="s">
        <v>43</v>
      </c>
      <c r="C38" s="23">
        <f>SUM(C39:C40)</f>
        <v>4649884</v>
      </c>
      <c r="D38" s="23">
        <f>SUM(D39:D40)</f>
        <v>4649884</v>
      </c>
      <c r="E38" s="23">
        <f>SUM(E39:E40)</f>
        <v>0</v>
      </c>
      <c r="F38" s="23">
        <f>SUM(F39:F40)</f>
        <v>0</v>
      </c>
      <c r="G38" s="23">
        <f t="shared" si="0"/>
        <v>4649884</v>
      </c>
      <c r="H38" s="23">
        <f t="shared" si="1"/>
        <v>4649884</v>
      </c>
      <c r="I38" s="23">
        <f>SUM(I39:I40)</f>
        <v>0</v>
      </c>
      <c r="J38" s="23">
        <f>SUM(J39:J40)</f>
        <v>0</v>
      </c>
      <c r="K38" s="23">
        <f t="shared" si="4"/>
        <v>4649884</v>
      </c>
      <c r="L38" s="23">
        <f t="shared" si="5"/>
        <v>4649884</v>
      </c>
    </row>
    <row r="39" spans="1:12" ht="25.5">
      <c r="A39" s="5" t="s">
        <v>77</v>
      </c>
      <c r="B39" s="14" t="s">
        <v>59</v>
      </c>
      <c r="C39" s="13">
        <f>410520</f>
        <v>410520</v>
      </c>
      <c r="D39" s="13">
        <f>410520</f>
        <v>410520</v>
      </c>
      <c r="E39" s="13"/>
      <c r="F39" s="13"/>
      <c r="G39" s="13">
        <f t="shared" si="0"/>
        <v>410520</v>
      </c>
      <c r="H39" s="13">
        <f t="shared" si="1"/>
        <v>410520</v>
      </c>
      <c r="I39" s="13"/>
      <c r="J39" s="13"/>
      <c r="K39" s="13">
        <f t="shared" si="4"/>
        <v>410520</v>
      </c>
      <c r="L39" s="13">
        <f t="shared" si="5"/>
        <v>410520</v>
      </c>
    </row>
    <row r="40" spans="1:12" ht="25.5">
      <c r="A40" s="5" t="s">
        <v>78</v>
      </c>
      <c r="B40" s="14" t="s">
        <v>60</v>
      </c>
      <c r="C40" s="13">
        <f>56265+178173+184284+3590342+230300</f>
        <v>4239364</v>
      </c>
      <c r="D40" s="13">
        <f>56265+178173+184284+3590342+230300</f>
        <v>4239364</v>
      </c>
      <c r="E40" s="13"/>
      <c r="F40" s="13"/>
      <c r="G40" s="13">
        <f t="shared" si="0"/>
        <v>4239364</v>
      </c>
      <c r="H40" s="13">
        <f t="shared" si="1"/>
        <v>4239364</v>
      </c>
      <c r="I40" s="13"/>
      <c r="J40" s="13"/>
      <c r="K40" s="13">
        <f t="shared" si="4"/>
        <v>4239364</v>
      </c>
      <c r="L40" s="13">
        <f t="shared" si="5"/>
        <v>4239364</v>
      </c>
    </row>
    <row r="41" spans="1:12" ht="25.5">
      <c r="A41" s="27" t="s">
        <v>5</v>
      </c>
      <c r="B41" s="28" t="s">
        <v>4</v>
      </c>
      <c r="C41" s="23">
        <f>SUM(C42:C43)</f>
        <v>2709446</v>
      </c>
      <c r="D41" s="23">
        <f>SUM(D42:D43)</f>
        <v>630518</v>
      </c>
      <c r="E41" s="23">
        <f>SUM(E42:E43)</f>
        <v>0</v>
      </c>
      <c r="F41" s="23">
        <f>SUM(F42:F43)</f>
        <v>0</v>
      </c>
      <c r="G41" s="23">
        <f t="shared" si="0"/>
        <v>2709446</v>
      </c>
      <c r="H41" s="23">
        <f t="shared" si="1"/>
        <v>630518</v>
      </c>
      <c r="I41" s="23">
        <f>SUM(I42:I43)</f>
        <v>0</v>
      </c>
      <c r="J41" s="23">
        <f>SUM(J42:J43)</f>
        <v>0</v>
      </c>
      <c r="K41" s="23">
        <f t="shared" si="4"/>
        <v>2709446</v>
      </c>
      <c r="L41" s="23">
        <f t="shared" si="5"/>
        <v>630518</v>
      </c>
    </row>
    <row r="42" spans="1:12" ht="76.5" customHeight="1" hidden="1">
      <c r="A42" s="5" t="s">
        <v>24</v>
      </c>
      <c r="B42" s="14" t="s">
        <v>61</v>
      </c>
      <c r="C42" s="13"/>
      <c r="D42" s="13"/>
      <c r="E42" s="13"/>
      <c r="F42" s="13"/>
      <c r="G42" s="13">
        <f t="shared" si="0"/>
        <v>0</v>
      </c>
      <c r="H42" s="13">
        <f t="shared" si="1"/>
        <v>0</v>
      </c>
      <c r="I42" s="13"/>
      <c r="J42" s="13"/>
      <c r="K42" s="13">
        <f t="shared" si="4"/>
        <v>0</v>
      </c>
      <c r="L42" s="13">
        <f t="shared" si="5"/>
        <v>0</v>
      </c>
    </row>
    <row r="43" spans="1:12" ht="33" customHeight="1">
      <c r="A43" s="5" t="s">
        <v>72</v>
      </c>
      <c r="B43" s="14" t="s">
        <v>73</v>
      </c>
      <c r="C43" s="13">
        <v>2709446</v>
      </c>
      <c r="D43" s="13">
        <v>630518</v>
      </c>
      <c r="E43" s="13"/>
      <c r="F43" s="13"/>
      <c r="G43" s="13">
        <f t="shared" si="0"/>
        <v>2709446</v>
      </c>
      <c r="H43" s="13">
        <f t="shared" si="1"/>
        <v>630518</v>
      </c>
      <c r="I43" s="13"/>
      <c r="J43" s="13"/>
      <c r="K43" s="13">
        <f t="shared" si="4"/>
        <v>2709446</v>
      </c>
      <c r="L43" s="13">
        <f t="shared" si="5"/>
        <v>630518</v>
      </c>
    </row>
    <row r="44" spans="1:12" ht="12.75">
      <c r="A44" s="27" t="s">
        <v>35</v>
      </c>
      <c r="B44" s="28" t="s">
        <v>36</v>
      </c>
      <c r="C44" s="23">
        <f>13330+50200+600000+173830+4100+58357+59281</f>
        <v>959098</v>
      </c>
      <c r="D44" s="23">
        <f>13330+50200+600000+173830+4100+58357+59281</f>
        <v>959098</v>
      </c>
      <c r="E44" s="23"/>
      <c r="F44" s="23"/>
      <c r="G44" s="23">
        <f t="shared" si="0"/>
        <v>959098</v>
      </c>
      <c r="H44" s="23">
        <f t="shared" si="1"/>
        <v>959098</v>
      </c>
      <c r="I44" s="23"/>
      <c r="J44" s="23"/>
      <c r="K44" s="23">
        <f t="shared" si="4"/>
        <v>959098</v>
      </c>
      <c r="L44" s="23">
        <f t="shared" si="5"/>
        <v>959098</v>
      </c>
    </row>
    <row r="45" spans="1:12" ht="12.75">
      <c r="A45" s="27" t="s">
        <v>62</v>
      </c>
      <c r="B45" s="28" t="s">
        <v>63</v>
      </c>
      <c r="C45" s="23">
        <f>137016</f>
        <v>137016</v>
      </c>
      <c r="D45" s="23">
        <f>6743</f>
        <v>6743</v>
      </c>
      <c r="E45" s="23"/>
      <c r="F45" s="23"/>
      <c r="G45" s="23">
        <f t="shared" si="0"/>
        <v>137016</v>
      </c>
      <c r="H45" s="23">
        <f t="shared" si="1"/>
        <v>6743</v>
      </c>
      <c r="I45" s="23"/>
      <c r="J45" s="23"/>
      <c r="K45" s="23">
        <f t="shared" si="4"/>
        <v>137016</v>
      </c>
      <c r="L45" s="23">
        <f t="shared" si="5"/>
        <v>6743</v>
      </c>
    </row>
    <row r="46" spans="1:12" ht="12.75">
      <c r="A46" s="27" t="s">
        <v>37</v>
      </c>
      <c r="B46" s="28" t="s">
        <v>70</v>
      </c>
      <c r="C46" s="23">
        <v>1986657000</v>
      </c>
      <c r="D46" s="23">
        <v>1974054100</v>
      </c>
      <c r="E46" s="23">
        <v>-7847400</v>
      </c>
      <c r="F46" s="23">
        <v>38939500</v>
      </c>
      <c r="G46" s="23">
        <f>C46+E46</f>
        <v>1978809600</v>
      </c>
      <c r="H46" s="23">
        <f t="shared" si="1"/>
        <v>2012993600</v>
      </c>
      <c r="I46" s="23">
        <v>135400</v>
      </c>
      <c r="J46" s="23">
        <v>68500</v>
      </c>
      <c r="K46" s="23">
        <f t="shared" si="4"/>
        <v>1978945000</v>
      </c>
      <c r="L46" s="23">
        <f t="shared" si="5"/>
        <v>2013062100</v>
      </c>
    </row>
    <row r="47" spans="1:12" ht="15.75">
      <c r="A47" s="6"/>
      <c r="B47" s="36" t="s">
        <v>18</v>
      </c>
      <c r="C47" s="37">
        <f>C10+C46</f>
        <v>2625613652</v>
      </c>
      <c r="D47" s="37">
        <f>D10+D46</f>
        <v>2642208733</v>
      </c>
      <c r="E47" s="37">
        <f>E10+E46</f>
        <v>-7847400</v>
      </c>
      <c r="F47" s="37">
        <f>F10+F46</f>
        <v>38939500</v>
      </c>
      <c r="G47" s="37">
        <f t="shared" si="0"/>
        <v>2617766252</v>
      </c>
      <c r="H47" s="37">
        <f t="shared" si="1"/>
        <v>2681148233</v>
      </c>
      <c r="I47" s="37">
        <f>I10+I46</f>
        <v>135400</v>
      </c>
      <c r="J47" s="37">
        <f>J10+J46</f>
        <v>68500</v>
      </c>
      <c r="K47" s="37">
        <f t="shared" si="4"/>
        <v>2617901652</v>
      </c>
      <c r="L47" s="37">
        <f t="shared" si="5"/>
        <v>2681216733</v>
      </c>
    </row>
    <row r="48" spans="1:4" ht="14.25" customHeight="1">
      <c r="A48" s="19"/>
      <c r="B48" s="20"/>
      <c r="C48" s="35"/>
      <c r="D48" s="35"/>
    </row>
    <row r="49" spans="1:4" ht="33" customHeight="1">
      <c r="A49" s="47"/>
      <c r="B49" s="47"/>
      <c r="C49" s="47"/>
      <c r="D49" s="47"/>
    </row>
    <row r="50" ht="12.75">
      <c r="C50" s="10"/>
    </row>
    <row r="52" spans="3:4" ht="12.75">
      <c r="C52" s="10"/>
      <c r="D52" s="10"/>
    </row>
    <row r="54" spans="3:4" ht="12.75">
      <c r="C54" s="10"/>
      <c r="D54" s="10"/>
    </row>
  </sheetData>
  <sheetProtection/>
  <mergeCells count="14">
    <mergeCell ref="A49:D49"/>
    <mergeCell ref="A8:A9"/>
    <mergeCell ref="B8:B9"/>
    <mergeCell ref="D8:D9"/>
    <mergeCell ref="K8:K9"/>
    <mergeCell ref="L8:L9"/>
    <mergeCell ref="A6:H6"/>
    <mergeCell ref="C8:C9"/>
    <mergeCell ref="I8:I9"/>
    <mergeCell ref="J8:J9"/>
    <mergeCell ref="E8:E9"/>
    <mergeCell ref="F8:F9"/>
    <mergeCell ref="G8:G9"/>
    <mergeCell ref="H8:H9"/>
  </mergeCells>
  <printOptions horizontalCentered="1"/>
  <pageMargins left="0.5905511811023623" right="0" top="0" bottom="0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2022-05-25T04:24:43Z</cp:lastPrinted>
  <dcterms:created xsi:type="dcterms:W3CDTF">2007-04-05T07:39:38Z</dcterms:created>
  <dcterms:modified xsi:type="dcterms:W3CDTF">2022-06-09T09:19:12Z</dcterms:modified>
  <cp:category/>
  <cp:version/>
  <cp:contentType/>
  <cp:contentStatus/>
</cp:coreProperties>
</file>