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1" sheetId="1" r:id="rId1"/>
  </sheets>
  <definedNames>
    <definedName name="_xlnm.Print_Titles" localSheetId="0">'2021'!$8:$9</definedName>
    <definedName name="_xlnm.Print_Area" localSheetId="0">'2021'!$A$1:$M$49</definedName>
  </definedNames>
  <calcPr fullCalcOnLoad="1"/>
</workbook>
</file>

<file path=xl/sharedStrings.xml><?xml version="1.0" encoding="utf-8"?>
<sst xmlns="http://schemas.openxmlformats.org/spreadsheetml/2006/main" count="118" uniqueCount="90">
  <si>
    <t>Налоги на прибыль, доходы</t>
  </si>
  <si>
    <t>Налоги на совокупный доход</t>
  </si>
  <si>
    <t>Налоги на имущество</t>
  </si>
  <si>
    <t>Платежи при пользовании природными ресурсами</t>
  </si>
  <si>
    <t>Доходы от продажи материальных и нематериальных активов</t>
  </si>
  <si>
    <t>000 1 14 00000 00 0000 000</t>
  </si>
  <si>
    <t>000 1 13 00000 00 0000 000</t>
  </si>
  <si>
    <t>000 1 12 00000 00 0000 000</t>
  </si>
  <si>
    <t>000 1 11 00000 00 0000 000</t>
  </si>
  <si>
    <t>000 1 06 00000 00 0000 000</t>
  </si>
  <si>
    <t>000 1 05 00000 00 0000 000</t>
  </si>
  <si>
    <t>000 1 01 00000 00 0000 000</t>
  </si>
  <si>
    <t>Код бюджетной классификации Российской Федерации</t>
  </si>
  <si>
    <t>Единый налог на вмененный доход для отдельных видов деятельности</t>
  </si>
  <si>
    <t>Наименование доходов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</si>
  <si>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</si>
  <si>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</si>
  <si>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</si>
  <si>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    ВСЕГО ДОХОДОВ</t>
  </si>
  <si>
    <t>000 1 08 03000 01 0000 110</t>
  </si>
  <si>
    <t>000 1 08 07000 01 0000 110</t>
  </si>
  <si>
    <t>000 1 11 05000 00 0000 120</t>
  </si>
  <si>
    <t>000 1 11 07000 00 0000 120</t>
  </si>
  <si>
    <t>000 1 11 09000 00 0000 120</t>
  </si>
  <si>
    <t>000 1 14 02000 00 0000 000</t>
  </si>
  <si>
    <t>000 1 00 00000 00 0000 000</t>
  </si>
  <si>
    <t>000 1 01 02000 01 0000 110</t>
  </si>
  <si>
    <t>Налог на доходы физических лиц</t>
  </si>
  <si>
    <t>000 1 05 02000 02 0000 110</t>
  </si>
  <si>
    <t>000 1 06 01000 00 0000 110</t>
  </si>
  <si>
    <t>000 1 06 06000 00 0000 110</t>
  </si>
  <si>
    <t>Земельный налог</t>
  </si>
  <si>
    <t>000 1 08 00000 00 0000 000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</si>
  <si>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</si>
  <si>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</si>
  <si>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</si>
  <si>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</si>
  <si>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000 2 00 00000 00 0000 000</t>
  </si>
  <si>
    <t>БЕЗВОЗМЕЗДНЫЕ  ПОСТУПЛЕНИЯ</t>
  </si>
  <si>
    <t>в том числе по дополнительному нормативу отчислений от налога на доходы физических лиц</t>
  </si>
  <si>
    <t>Сумма</t>
  </si>
  <si>
    <t>000 1 11 01000 00 0000 120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</si>
  <si>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</si>
  <si>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</si>
  <si>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</si>
  <si>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Доходы от оказания платных услуг (работ) и компенсации затрат государства</t>
  </si>
  <si>
    <t>(руб.)</t>
  </si>
  <si>
    <t>000 1 05 04000 02 0000 110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</si>
  <si>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</si>
  <si>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</si>
  <si>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</si>
  <si>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</si>
  <si>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</si>
  <si>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</si>
  <si>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</si>
  <si>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000 1 12 04000 00 0000 120</t>
  </si>
  <si>
    <t>Плата за использование лесов</t>
  </si>
  <si>
    <t>к решению Собрания</t>
  </si>
  <si>
    <t>депутатов города Снежинска</t>
  </si>
  <si>
    <t>Приложение № 4</t>
  </si>
  <si>
    <t>000 1 13 01990 00 0000 130</t>
  </si>
  <si>
    <t>000 1 13 02990 00 0000 130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</si>
  <si>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</si>
  <si>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</si>
  <si>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</si>
  <si>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000 1 17 00000 00 0000 000</t>
  </si>
  <si>
    <t>Прочие неналоговые доходы</t>
  </si>
  <si>
    <t>000 1 08 06000 01 0000 110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</si>
  <si>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</si>
  <si>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000 1 05 01000 00 0000 110</t>
  </si>
  <si>
    <t>Налог, взимаемый в связи с применением упрощенной системы налогообложения</t>
  </si>
  <si>
    <t xml:space="preserve"> от                  №                                </t>
  </si>
  <si>
    <t>НАЛОГОВЫЕ ДОХОДЫ</t>
  </si>
  <si>
    <t>НЕНАЛОГОВЫЕ ДОХОДЫ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</si>
  <si>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</si>
  <si>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</si>
  <si>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</si>
  <si>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</si>
  <si>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      Объем доходов бюджета Снежинского городского округа по основным источникам доходов бюджета на 2021 год</t>
  </si>
  <si>
    <t xml:space="preserve">Изменения </t>
  </si>
  <si>
    <t>Безвозмездные поступления от других бюджетов бюджетной системы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</si>
  <si>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</si>
  <si>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от  21.01.2021   №  3</t>
  </si>
  <si>
    <t xml:space="preserve"> от   18.02.2021  №22  </t>
  </si>
  <si>
    <t xml:space="preserve"> от 15.04.2021   №35  </t>
  </si>
  <si>
    <t>000 1 11 05324 04 0000 120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</si>
  <si>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</si>
  <si>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от 24.06.2021 № 65</t>
  </si>
  <si>
    <t>Приложение  4</t>
  </si>
  <si>
    <t>от 15.07.2021 г. № 73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</si>
</sst>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4" borderId="7" applyNumberFormat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7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9" borderId="0" xfId="0" applyFill="1" applyAlignment="1">
      <alignment/>
    </xf>
    <xf numFmtId="0" fontId="24" fillId="0" borderId="0" xfId="0" applyFont="1" applyFill="1" applyAlignment="1">
      <alignment/>
    </xf>
    <xf numFmtId="3" fontId="24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 horizontal="right"/>
    </xf>
    <xf numFmtId="49" fontId="25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9" fontId="24" fillId="9" borderId="10" xfId="0" applyNumberFormat="1" applyFont="1" applyFill="1" applyBorder="1" applyAlignment="1">
      <alignment horizontal="center" vertical="center"/>
    </xf>
    <xf numFmtId="0" fontId="24" fillId="9" borderId="10" xfId="0" applyFont="1" applyFill="1" applyBorder="1" applyAlignment="1">
      <alignment vertical="center"/>
    </xf>
    <xf numFmtId="3" fontId="24" fillId="9" borderId="10" xfId="0" applyNumberFormat="1" applyFont="1" applyFill="1" applyBorder="1" applyAlignment="1">
      <alignment horizontal="center" vertical="center"/>
    </xf>
    <xf numFmtId="4" fontId="24" fillId="9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3" fontId="25" fillId="0" borderId="10" xfId="0" applyNumberFormat="1" applyFont="1" applyFill="1" applyBorder="1" applyAlignment="1">
      <alignment horizontal="center"/>
    </xf>
    <xf numFmtId="3" fontId="25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0" fontId="24" fillId="9" borderId="10" xfId="0" applyFont="1" applyFill="1" applyBorder="1" applyAlignment="1">
      <alignment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wrapText="1"/>
    </xf>
    <xf numFmtId="49" fontId="24" fillId="9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4" fontId="25" fillId="0" borderId="0" xfId="0" applyNumberFormat="1" applyFont="1" applyFill="1" applyAlignment="1">
      <alignment vertical="center" wrapText="1"/>
    </xf>
    <xf numFmtId="0" fontId="25" fillId="9" borderId="0" xfId="0" applyFont="1" applyFill="1" applyAlignment="1">
      <alignment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4"/>
  <sheetViews>
    <sheetView tabSelected="1" view="pageBreakPreview" zoomScale="75" zoomScaleSheetLayoutView="75" zoomScalePageLayoutView="0" workbookViewId="0" topLeftCell="A1">
      <selection activeCell="P9" sqref="P9"/>
    </sheetView>
  </sheetViews>
  <sheetFormatPr defaultColWidth="9.00390625" defaultRowHeight="12.75"/>
  <cols>
    <col min="1" max="1" width="29.75390625" style="8" customWidth="1"/>
    <col min="2" max="2" width="71.75390625" style="8" customWidth="1"/>
    <col min="3" max="3" width="27.75390625" style="8" hidden="1" customWidth="1"/>
    <col min="4" max="4" width="24.25390625" style="8" hidden="1" customWidth="1"/>
    <col min="5" max="5" width="25.375" style="8" hidden="1" customWidth="1"/>
    <col min="6" max="6" width="24.25390625" style="8" hidden="1" customWidth="1"/>
    <col min="7" max="7" width="27.00390625" style="8" hidden="1" customWidth="1"/>
    <col min="8" max="8" width="24.25390625" style="8" hidden="1" customWidth="1"/>
    <col min="9" max="9" width="27.00390625" style="8" hidden="1" customWidth="1"/>
    <col min="10" max="10" width="24.25390625" style="8" hidden="1" customWidth="1"/>
    <col min="11" max="11" width="29.625" style="8" hidden="1" customWidth="1"/>
    <col min="12" max="12" width="24.25390625" style="8" hidden="1" customWidth="1"/>
    <col min="13" max="13" width="29.625" style="8" customWidth="1"/>
    <col min="14" max="16384" width="9.125" style="1" customWidth="1"/>
  </cols>
  <sheetData>
    <row r="1" spans="3:13" ht="15.75">
      <c r="C1" s="9" t="s">
        <v>59</v>
      </c>
      <c r="E1" s="9" t="s">
        <v>59</v>
      </c>
      <c r="G1" s="9" t="s">
        <v>59</v>
      </c>
      <c r="I1" s="9" t="s">
        <v>59</v>
      </c>
      <c r="K1" s="9" t="s">
        <v>59</v>
      </c>
      <c r="M1" s="9" t="s">
        <v>88</v>
      </c>
    </row>
    <row r="2" spans="3:13" ht="15.75">
      <c r="C2" s="9" t="s">
        <v>57</v>
      </c>
      <c r="E2" s="9" t="s">
        <v>57</v>
      </c>
      <c r="G2" s="9" t="s">
        <v>57</v>
      </c>
      <c r="I2" s="9" t="s">
        <v>57</v>
      </c>
      <c r="K2" s="9" t="s">
        <v>57</v>
      </c>
      <c r="M2" s="9" t="s">
        <v>57</v>
      </c>
    </row>
    <row r="3" spans="3:13" ht="15.75">
      <c r="C3" s="9" t="s">
        <v>58</v>
      </c>
      <c r="E3" s="9" t="s">
        <v>58</v>
      </c>
      <c r="G3" s="9" t="s">
        <v>58</v>
      </c>
      <c r="I3" s="9" t="s">
        <v>58</v>
      </c>
      <c r="K3" s="9" t="s">
        <v>58</v>
      </c>
      <c r="M3" s="9" t="s">
        <v>58</v>
      </c>
    </row>
    <row r="4" spans="1:13" ht="15.75">
      <c r="A4" s="3"/>
      <c r="C4" s="10" t="s">
        <v>71</v>
      </c>
      <c r="D4" s="11"/>
      <c r="E4" s="10" t="s">
        <v>82</v>
      </c>
      <c r="F4" s="11"/>
      <c r="G4" s="10" t="s">
        <v>83</v>
      </c>
      <c r="H4" s="11"/>
      <c r="I4" s="10" t="s">
        <v>84</v>
      </c>
      <c r="J4" s="11"/>
      <c r="K4" s="10" t="s">
        <v>87</v>
      </c>
      <c r="L4" s="11"/>
      <c r="M4" s="10" t="s">
        <v>89</v>
      </c>
    </row>
    <row r="5" spans="2:13" ht="15.7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36.75" customHeight="1">
      <c r="A6" s="43" t="s">
        <v>78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2:13" ht="15.75">
      <c r="B7" s="3"/>
      <c r="C7" s="12" t="s">
        <v>46</v>
      </c>
      <c r="D7" s="11"/>
      <c r="E7" s="12" t="s">
        <v>46</v>
      </c>
      <c r="F7" s="11"/>
      <c r="G7" s="12" t="s">
        <v>46</v>
      </c>
      <c r="H7" s="11"/>
      <c r="I7" s="12" t="s">
        <v>46</v>
      </c>
      <c r="J7" s="11"/>
      <c r="K7" s="12" t="s">
        <v>46</v>
      </c>
      <c r="L7" s="11"/>
      <c r="M7" s="12" t="s">
        <v>46</v>
      </c>
    </row>
    <row r="8" spans="1:13" ht="15.75" customHeight="1">
      <c r="A8" s="45" t="s">
        <v>12</v>
      </c>
      <c r="B8" s="44" t="s">
        <v>14</v>
      </c>
      <c r="C8" s="44" t="s">
        <v>40</v>
      </c>
      <c r="D8" s="44" t="s">
        <v>79</v>
      </c>
      <c r="E8" s="44" t="s">
        <v>40</v>
      </c>
      <c r="F8" s="44" t="s">
        <v>79</v>
      </c>
      <c r="G8" s="44" t="s">
        <v>40</v>
      </c>
      <c r="H8" s="44" t="s">
        <v>79</v>
      </c>
      <c r="I8" s="44" t="s">
        <v>40</v>
      </c>
      <c r="J8" s="44" t="s">
        <v>79</v>
      </c>
      <c r="K8" s="44" t="s">
        <v>40</v>
      </c>
      <c r="L8" s="44" t="s">
        <v>79</v>
      </c>
      <c r="M8" s="44" t="s">
        <v>40</v>
      </c>
    </row>
    <row r="9" spans="1:13" ht="33.75" customHeight="1">
      <c r="A9" s="45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ht="15.75">
      <c r="A10" s="14" t="s">
        <v>25</v>
      </c>
      <c r="B10" s="15" t="s">
        <v>42</v>
      </c>
      <c r="C10" s="16">
        <f aca="true" t="shared" si="0" ref="C10:H10">C11+C28</f>
        <v>585328845</v>
      </c>
      <c r="D10" s="16">
        <f t="shared" si="0"/>
        <v>0</v>
      </c>
      <c r="E10" s="16">
        <f t="shared" si="0"/>
        <v>585328845</v>
      </c>
      <c r="F10" s="16">
        <f t="shared" si="0"/>
        <v>0</v>
      </c>
      <c r="G10" s="16">
        <f t="shared" si="0"/>
        <v>585328845</v>
      </c>
      <c r="H10" s="17">
        <f t="shared" si="0"/>
        <v>503000</v>
      </c>
      <c r="I10" s="17">
        <f>G10+H10</f>
        <v>585831845</v>
      </c>
      <c r="J10" s="17">
        <f>J11+J28</f>
        <v>2997546</v>
      </c>
      <c r="K10" s="17">
        <f>I10+J10</f>
        <v>588829391</v>
      </c>
      <c r="L10" s="17">
        <f>L11+L28</f>
        <v>0</v>
      </c>
      <c r="M10" s="17">
        <f>K10+L10</f>
        <v>588829391</v>
      </c>
    </row>
    <row r="11" spans="1:13" ht="15.75">
      <c r="A11" s="14"/>
      <c r="B11" s="15" t="s">
        <v>72</v>
      </c>
      <c r="C11" s="16">
        <f aca="true" t="shared" si="1" ref="C11:H11">C12+C15+C17+C21+C24</f>
        <v>533516660</v>
      </c>
      <c r="D11" s="16">
        <f t="shared" si="1"/>
        <v>0</v>
      </c>
      <c r="E11" s="16">
        <f t="shared" si="1"/>
        <v>533516660</v>
      </c>
      <c r="F11" s="16">
        <f t="shared" si="1"/>
        <v>0</v>
      </c>
      <c r="G11" s="16">
        <f t="shared" si="1"/>
        <v>533516660</v>
      </c>
      <c r="H11" s="17">
        <f t="shared" si="1"/>
        <v>0</v>
      </c>
      <c r="I11" s="17">
        <f aca="true" t="shared" si="2" ref="I11:I49">G11+H11</f>
        <v>533516660</v>
      </c>
      <c r="J11" s="17">
        <f>J12+J15+J17+J21+J24</f>
        <v>3226848</v>
      </c>
      <c r="K11" s="17">
        <f>I11+J11</f>
        <v>536743508</v>
      </c>
      <c r="L11" s="17">
        <f>L12+L15+L17+L21+L24</f>
        <v>0</v>
      </c>
      <c r="M11" s="17">
        <f>K11+L11</f>
        <v>536743508</v>
      </c>
    </row>
    <row r="12" spans="1:13" ht="15.75">
      <c r="A12" s="18" t="s">
        <v>11</v>
      </c>
      <c r="B12" s="19" t="s">
        <v>0</v>
      </c>
      <c r="C12" s="20">
        <f aca="true" t="shared" si="3" ref="C12:L12">SUM(C13)</f>
        <v>394314584</v>
      </c>
      <c r="D12" s="20">
        <f t="shared" si="3"/>
        <v>0</v>
      </c>
      <c r="E12" s="20">
        <f t="shared" si="3"/>
        <v>394314584</v>
      </c>
      <c r="F12" s="20">
        <f t="shared" si="3"/>
        <v>0</v>
      </c>
      <c r="G12" s="20">
        <f t="shared" si="3"/>
        <v>394314584</v>
      </c>
      <c r="H12" s="21">
        <f t="shared" si="3"/>
        <v>0</v>
      </c>
      <c r="I12" s="21">
        <f t="shared" si="2"/>
        <v>394314584</v>
      </c>
      <c r="J12" s="21">
        <f t="shared" si="3"/>
        <v>0</v>
      </c>
      <c r="K12" s="21">
        <f>I12+J12</f>
        <v>394314584</v>
      </c>
      <c r="L12" s="21">
        <f t="shared" si="3"/>
        <v>0</v>
      </c>
      <c r="M12" s="21">
        <f>K12+L12</f>
        <v>394314584</v>
      </c>
    </row>
    <row r="13" spans="1:13" ht="15.75">
      <c r="A13" s="22" t="s">
        <v>26</v>
      </c>
      <c r="B13" s="23" t="s">
        <v>27</v>
      </c>
      <c r="C13" s="24">
        <v>394314584</v>
      </c>
      <c r="D13" s="24"/>
      <c r="E13" s="25">
        <f>C13+D13</f>
        <v>394314584</v>
      </c>
      <c r="F13" s="24"/>
      <c r="G13" s="25">
        <f>E13+F13</f>
        <v>394314584</v>
      </c>
      <c r="H13" s="26"/>
      <c r="I13" s="27">
        <f t="shared" si="2"/>
        <v>394314584</v>
      </c>
      <c r="J13" s="26"/>
      <c r="K13" s="27">
        <f>I13+J13</f>
        <v>394314584</v>
      </c>
      <c r="L13" s="26"/>
      <c r="M13" s="27">
        <f>K13+L13</f>
        <v>394314584</v>
      </c>
    </row>
    <row r="14" spans="1:13" ht="31.5">
      <c r="A14" s="22"/>
      <c r="B14" s="28" t="s">
        <v>39</v>
      </c>
      <c r="C14" s="25">
        <f>C13/20.18530604*5.18530604</f>
        <v>101293574.14861804</v>
      </c>
      <c r="D14" s="25"/>
      <c r="E14" s="25">
        <f>C14+D14</f>
        <v>101293574.14861804</v>
      </c>
      <c r="F14" s="25"/>
      <c r="G14" s="25">
        <f>E14+F14</f>
        <v>101293574.14861804</v>
      </c>
      <c r="H14" s="27"/>
      <c r="I14" s="27">
        <v>101293574</v>
      </c>
      <c r="J14" s="27"/>
      <c r="K14" s="27">
        <v>101293574</v>
      </c>
      <c r="L14" s="27"/>
      <c r="M14" s="27">
        <v>101293574</v>
      </c>
    </row>
    <row r="15" spans="1:13" ht="31.5">
      <c r="A15" s="18" t="s">
        <v>49</v>
      </c>
      <c r="B15" s="29" t="s">
        <v>50</v>
      </c>
      <c r="C15" s="20">
        <f aca="true" t="shared" si="4" ref="C15:L15">SUM(C16)</f>
        <v>5356476</v>
      </c>
      <c r="D15" s="20">
        <f t="shared" si="4"/>
        <v>0</v>
      </c>
      <c r="E15" s="20">
        <f t="shared" si="4"/>
        <v>5356476</v>
      </c>
      <c r="F15" s="20">
        <f t="shared" si="4"/>
        <v>0</v>
      </c>
      <c r="G15" s="20">
        <f t="shared" si="4"/>
        <v>5356476</v>
      </c>
      <c r="H15" s="21">
        <f t="shared" si="4"/>
        <v>0</v>
      </c>
      <c r="I15" s="21">
        <f t="shared" si="2"/>
        <v>5356476</v>
      </c>
      <c r="J15" s="21">
        <f t="shared" si="4"/>
        <v>0</v>
      </c>
      <c r="K15" s="21">
        <f aca="true" t="shared" si="5" ref="K15:K49">I15+J15</f>
        <v>5356476</v>
      </c>
      <c r="L15" s="21">
        <f t="shared" si="4"/>
        <v>0</v>
      </c>
      <c r="M15" s="21">
        <f aca="true" t="shared" si="6" ref="M15:M49">K15+L15</f>
        <v>5356476</v>
      </c>
    </row>
    <row r="16" spans="1:13" ht="31.5">
      <c r="A16" s="30" t="s">
        <v>51</v>
      </c>
      <c r="B16" s="28" t="s">
        <v>52</v>
      </c>
      <c r="C16" s="25">
        <v>5356476</v>
      </c>
      <c r="D16" s="25"/>
      <c r="E16" s="25">
        <f>C16+D16</f>
        <v>5356476</v>
      </c>
      <c r="F16" s="25"/>
      <c r="G16" s="25">
        <f>E16+F16</f>
        <v>5356476</v>
      </c>
      <c r="H16" s="27"/>
      <c r="I16" s="27">
        <f t="shared" si="2"/>
        <v>5356476</v>
      </c>
      <c r="J16" s="27"/>
      <c r="K16" s="27">
        <f t="shared" si="5"/>
        <v>5356476</v>
      </c>
      <c r="L16" s="27"/>
      <c r="M16" s="27">
        <f t="shared" si="6"/>
        <v>5356476</v>
      </c>
    </row>
    <row r="17" spans="1:13" ht="15.75">
      <c r="A17" s="18" t="s">
        <v>10</v>
      </c>
      <c r="B17" s="19" t="s">
        <v>1</v>
      </c>
      <c r="C17" s="20">
        <f aca="true" t="shared" si="7" ref="C17:H17">SUM(C18:C20)</f>
        <v>72852600</v>
      </c>
      <c r="D17" s="20">
        <f t="shared" si="7"/>
        <v>0</v>
      </c>
      <c r="E17" s="20">
        <f t="shared" si="7"/>
        <v>72852600</v>
      </c>
      <c r="F17" s="20">
        <f t="shared" si="7"/>
        <v>0</v>
      </c>
      <c r="G17" s="20">
        <f t="shared" si="7"/>
        <v>72852600</v>
      </c>
      <c r="H17" s="21">
        <f t="shared" si="7"/>
        <v>0</v>
      </c>
      <c r="I17" s="21">
        <f t="shared" si="2"/>
        <v>72852600</v>
      </c>
      <c r="J17" s="21">
        <f>SUM(J18:J20)</f>
        <v>8226848</v>
      </c>
      <c r="K17" s="21">
        <f t="shared" si="5"/>
        <v>81079448</v>
      </c>
      <c r="L17" s="21">
        <f>SUM(L18:L20)</f>
        <v>0</v>
      </c>
      <c r="M17" s="21">
        <f t="shared" si="6"/>
        <v>81079448</v>
      </c>
    </row>
    <row r="18" spans="1:13" ht="31.5">
      <c r="A18" s="30" t="s">
        <v>69</v>
      </c>
      <c r="B18" s="28" t="s">
        <v>70</v>
      </c>
      <c r="C18" s="25">
        <v>68654900</v>
      </c>
      <c r="D18" s="25"/>
      <c r="E18" s="25">
        <v>68654900</v>
      </c>
      <c r="F18" s="25"/>
      <c r="G18" s="25">
        <v>68654900</v>
      </c>
      <c r="H18" s="27"/>
      <c r="I18" s="27">
        <f t="shared" si="2"/>
        <v>68654900</v>
      </c>
      <c r="J18" s="27">
        <f>5574548+30000</f>
        <v>5604548</v>
      </c>
      <c r="K18" s="27">
        <f t="shared" si="5"/>
        <v>74259448</v>
      </c>
      <c r="L18" s="27"/>
      <c r="M18" s="27">
        <f t="shared" si="6"/>
        <v>74259448</v>
      </c>
    </row>
    <row r="19" spans="1:13" ht="31.5">
      <c r="A19" s="30" t="s">
        <v>28</v>
      </c>
      <c r="B19" s="31" t="s">
        <v>13</v>
      </c>
      <c r="C19" s="25">
        <v>2397700</v>
      </c>
      <c r="D19" s="25"/>
      <c r="E19" s="25">
        <v>2397700</v>
      </c>
      <c r="F19" s="25"/>
      <c r="G19" s="25">
        <v>2397700</v>
      </c>
      <c r="H19" s="27"/>
      <c r="I19" s="27">
        <f t="shared" si="2"/>
        <v>2397700</v>
      </c>
      <c r="J19" s="27">
        <v>407300</v>
      </c>
      <c r="K19" s="27">
        <f t="shared" si="5"/>
        <v>2805000</v>
      </c>
      <c r="L19" s="27"/>
      <c r="M19" s="27">
        <f t="shared" si="6"/>
        <v>2805000</v>
      </c>
    </row>
    <row r="20" spans="1:13" ht="31.5">
      <c r="A20" s="30" t="s">
        <v>47</v>
      </c>
      <c r="B20" s="28" t="s">
        <v>48</v>
      </c>
      <c r="C20" s="25">
        <v>1800000</v>
      </c>
      <c r="D20" s="25"/>
      <c r="E20" s="25">
        <v>1800000</v>
      </c>
      <c r="F20" s="25"/>
      <c r="G20" s="25">
        <v>1800000</v>
      </c>
      <c r="H20" s="27"/>
      <c r="I20" s="27">
        <f t="shared" si="2"/>
        <v>1800000</v>
      </c>
      <c r="J20" s="27">
        <v>2215000</v>
      </c>
      <c r="K20" s="27">
        <f t="shared" si="5"/>
        <v>4015000</v>
      </c>
      <c r="L20" s="27"/>
      <c r="M20" s="27">
        <f t="shared" si="6"/>
        <v>4015000</v>
      </c>
    </row>
    <row r="21" spans="1:13" ht="15.75">
      <c r="A21" s="18" t="s">
        <v>9</v>
      </c>
      <c r="B21" s="19" t="s">
        <v>2</v>
      </c>
      <c r="C21" s="20">
        <f aca="true" t="shared" si="8" ref="C21:H21">SUM(C22:C23)</f>
        <v>49630000</v>
      </c>
      <c r="D21" s="20">
        <f t="shared" si="8"/>
        <v>0</v>
      </c>
      <c r="E21" s="20">
        <f t="shared" si="8"/>
        <v>49630000</v>
      </c>
      <c r="F21" s="20">
        <f t="shared" si="8"/>
        <v>0</v>
      </c>
      <c r="G21" s="20">
        <f t="shared" si="8"/>
        <v>49630000</v>
      </c>
      <c r="H21" s="21">
        <f t="shared" si="8"/>
        <v>0</v>
      </c>
      <c r="I21" s="21">
        <f t="shared" si="2"/>
        <v>49630000</v>
      </c>
      <c r="J21" s="21">
        <f>SUM(J22:J23)</f>
        <v>0</v>
      </c>
      <c r="K21" s="21">
        <f t="shared" si="5"/>
        <v>49630000</v>
      </c>
      <c r="L21" s="21">
        <f>SUM(L22:L23)</f>
        <v>0</v>
      </c>
      <c r="M21" s="21">
        <f t="shared" si="6"/>
        <v>49630000</v>
      </c>
    </row>
    <row r="22" spans="1:13" ht="15.75">
      <c r="A22" s="22" t="s">
        <v>29</v>
      </c>
      <c r="B22" s="23" t="s">
        <v>15</v>
      </c>
      <c r="C22" s="24">
        <v>14100000</v>
      </c>
      <c r="D22" s="24"/>
      <c r="E22" s="24">
        <v>14100000</v>
      </c>
      <c r="F22" s="24"/>
      <c r="G22" s="24">
        <v>14100000</v>
      </c>
      <c r="H22" s="26"/>
      <c r="I22" s="26">
        <f t="shared" si="2"/>
        <v>14100000</v>
      </c>
      <c r="J22" s="26"/>
      <c r="K22" s="26">
        <f t="shared" si="5"/>
        <v>14100000</v>
      </c>
      <c r="L22" s="26"/>
      <c r="M22" s="26">
        <f t="shared" si="6"/>
        <v>14100000</v>
      </c>
    </row>
    <row r="23" spans="1:13" ht="15.75">
      <c r="A23" s="22" t="s">
        <v>30</v>
      </c>
      <c r="B23" s="23" t="s">
        <v>31</v>
      </c>
      <c r="C23" s="24">
        <v>35530000</v>
      </c>
      <c r="D23" s="24"/>
      <c r="E23" s="24">
        <v>35530000</v>
      </c>
      <c r="F23" s="24"/>
      <c r="G23" s="24">
        <v>35530000</v>
      </c>
      <c r="H23" s="26"/>
      <c r="I23" s="26">
        <f t="shared" si="2"/>
        <v>35530000</v>
      </c>
      <c r="J23" s="26"/>
      <c r="K23" s="26">
        <f t="shared" si="5"/>
        <v>35530000</v>
      </c>
      <c r="L23" s="26"/>
      <c r="M23" s="26">
        <f t="shared" si="6"/>
        <v>35530000</v>
      </c>
    </row>
    <row r="24" spans="1:13" ht="15.75">
      <c r="A24" s="18" t="s">
        <v>32</v>
      </c>
      <c r="B24" s="19" t="s">
        <v>16</v>
      </c>
      <c r="C24" s="20">
        <f aca="true" t="shared" si="9" ref="C24:H24">SUM(C25:C27)</f>
        <v>11363000</v>
      </c>
      <c r="D24" s="20">
        <f t="shared" si="9"/>
        <v>0</v>
      </c>
      <c r="E24" s="20">
        <f t="shared" si="9"/>
        <v>11363000</v>
      </c>
      <c r="F24" s="20">
        <f t="shared" si="9"/>
        <v>0</v>
      </c>
      <c r="G24" s="20">
        <f t="shared" si="9"/>
        <v>11363000</v>
      </c>
      <c r="H24" s="21">
        <f t="shared" si="9"/>
        <v>0</v>
      </c>
      <c r="I24" s="21">
        <f t="shared" si="2"/>
        <v>11363000</v>
      </c>
      <c r="J24" s="21">
        <f>SUM(J25:J27)</f>
        <v>-5000000</v>
      </c>
      <c r="K24" s="21">
        <f t="shared" si="5"/>
        <v>6363000</v>
      </c>
      <c r="L24" s="21">
        <f>SUM(L25:L27)</f>
        <v>0</v>
      </c>
      <c r="M24" s="21">
        <f t="shared" si="6"/>
        <v>6363000</v>
      </c>
    </row>
    <row r="25" spans="1:13" ht="31.5">
      <c r="A25" s="13" t="s">
        <v>19</v>
      </c>
      <c r="B25" s="28" t="s">
        <v>53</v>
      </c>
      <c r="C25" s="25">
        <v>5531200</v>
      </c>
      <c r="D25" s="25"/>
      <c r="E25" s="25">
        <v>5531200</v>
      </c>
      <c r="F25" s="25"/>
      <c r="G25" s="25">
        <v>5531200</v>
      </c>
      <c r="H25" s="27"/>
      <c r="I25" s="27">
        <f t="shared" si="2"/>
        <v>5531200</v>
      </c>
      <c r="J25" s="27"/>
      <c r="K25" s="27">
        <f t="shared" si="5"/>
        <v>5531200</v>
      </c>
      <c r="L25" s="27"/>
      <c r="M25" s="27">
        <f t="shared" si="6"/>
        <v>5531200</v>
      </c>
    </row>
    <row r="26" spans="1:13" ht="63">
      <c r="A26" s="13" t="s">
        <v>67</v>
      </c>
      <c r="B26" s="28" t="s">
        <v>68</v>
      </c>
      <c r="C26" s="25">
        <v>46000</v>
      </c>
      <c r="D26" s="25"/>
      <c r="E26" s="25">
        <v>46000</v>
      </c>
      <c r="F26" s="25"/>
      <c r="G26" s="25">
        <v>46000</v>
      </c>
      <c r="H26" s="27"/>
      <c r="I26" s="27">
        <f t="shared" si="2"/>
        <v>46000</v>
      </c>
      <c r="J26" s="27"/>
      <c r="K26" s="27">
        <f t="shared" si="5"/>
        <v>46000</v>
      </c>
      <c r="L26" s="27"/>
      <c r="M26" s="27">
        <f t="shared" si="6"/>
        <v>46000</v>
      </c>
    </row>
    <row r="27" spans="1:13" ht="31.5">
      <c r="A27" s="13" t="s">
        <v>20</v>
      </c>
      <c r="B27" s="28" t="s">
        <v>54</v>
      </c>
      <c r="C27" s="25">
        <v>5785800</v>
      </c>
      <c r="D27" s="25"/>
      <c r="E27" s="25">
        <v>5785800</v>
      </c>
      <c r="F27" s="25"/>
      <c r="G27" s="25">
        <v>5785800</v>
      </c>
      <c r="H27" s="27"/>
      <c r="I27" s="27">
        <f t="shared" si="2"/>
        <v>5785800</v>
      </c>
      <c r="J27" s="27">
        <v>-5000000</v>
      </c>
      <c r="K27" s="27">
        <f t="shared" si="5"/>
        <v>785800</v>
      </c>
      <c r="L27" s="27"/>
      <c r="M27" s="27">
        <f t="shared" si="6"/>
        <v>785800</v>
      </c>
    </row>
    <row r="28" spans="1:13" ht="15.75">
      <c r="A28" s="13"/>
      <c r="B28" s="15" t="s">
        <v>73</v>
      </c>
      <c r="C28" s="4">
        <f aca="true" t="shared" si="10" ref="C28:H28">C29+C35+C38+C41+C44+C45</f>
        <v>51812185</v>
      </c>
      <c r="D28" s="4">
        <f t="shared" si="10"/>
        <v>0</v>
      </c>
      <c r="E28" s="4">
        <f t="shared" si="10"/>
        <v>51812185</v>
      </c>
      <c r="F28" s="4">
        <f t="shared" si="10"/>
        <v>0</v>
      </c>
      <c r="G28" s="4">
        <f t="shared" si="10"/>
        <v>51812185</v>
      </c>
      <c r="H28" s="5">
        <f t="shared" si="10"/>
        <v>503000</v>
      </c>
      <c r="I28" s="5">
        <f t="shared" si="2"/>
        <v>52315185</v>
      </c>
      <c r="J28" s="5">
        <f>J29+J35+J38+J41+J44+J45</f>
        <v>-229302</v>
      </c>
      <c r="K28" s="5">
        <f t="shared" si="5"/>
        <v>52085883</v>
      </c>
      <c r="L28" s="5">
        <f>L29+L35+L38+L41+L44+L45</f>
        <v>0</v>
      </c>
      <c r="M28" s="5">
        <f t="shared" si="6"/>
        <v>52085883</v>
      </c>
    </row>
    <row r="29" spans="1:13" ht="31.5">
      <c r="A29" s="32" t="s">
        <v>8</v>
      </c>
      <c r="B29" s="29" t="s">
        <v>17</v>
      </c>
      <c r="C29" s="20">
        <f aca="true" t="shared" si="11" ref="C29:H29">SUM(C30:C34)</f>
        <v>31166153</v>
      </c>
      <c r="D29" s="20">
        <f t="shared" si="11"/>
        <v>0</v>
      </c>
      <c r="E29" s="20">
        <f t="shared" si="11"/>
        <v>31166153</v>
      </c>
      <c r="F29" s="20">
        <f t="shared" si="11"/>
        <v>0</v>
      </c>
      <c r="G29" s="20">
        <f t="shared" si="11"/>
        <v>31166153</v>
      </c>
      <c r="H29" s="21">
        <f t="shared" si="11"/>
        <v>0</v>
      </c>
      <c r="I29" s="21">
        <f t="shared" si="2"/>
        <v>31166153</v>
      </c>
      <c r="J29" s="21">
        <f>SUM(J30:J34)</f>
        <v>9169</v>
      </c>
      <c r="K29" s="21">
        <f t="shared" si="5"/>
        <v>31175322</v>
      </c>
      <c r="L29" s="21">
        <f>SUM(L30:L34)</f>
        <v>0</v>
      </c>
      <c r="M29" s="21">
        <f t="shared" si="6"/>
        <v>31175322</v>
      </c>
    </row>
    <row r="30" spans="1:13" ht="63">
      <c r="A30" s="13" t="s">
        <v>41</v>
      </c>
      <c r="B30" s="28" t="s">
        <v>43</v>
      </c>
      <c r="C30" s="25">
        <v>200000</v>
      </c>
      <c r="D30" s="25"/>
      <c r="E30" s="25">
        <v>200000</v>
      </c>
      <c r="F30" s="25"/>
      <c r="G30" s="25">
        <v>200000</v>
      </c>
      <c r="H30" s="27"/>
      <c r="I30" s="27">
        <f t="shared" si="2"/>
        <v>200000</v>
      </c>
      <c r="J30" s="27"/>
      <c r="K30" s="27">
        <f t="shared" si="5"/>
        <v>200000</v>
      </c>
      <c r="L30" s="27"/>
      <c r="M30" s="27">
        <f t="shared" si="6"/>
        <v>200000</v>
      </c>
    </row>
    <row r="31" spans="1:13" ht="94.5">
      <c r="A31" s="13" t="s">
        <v>21</v>
      </c>
      <c r="B31" s="28" t="s">
        <v>77</v>
      </c>
      <c r="C31" s="25">
        <v>28936400</v>
      </c>
      <c r="D31" s="25"/>
      <c r="E31" s="25">
        <v>28936400</v>
      </c>
      <c r="F31" s="25"/>
      <c r="G31" s="25">
        <v>28936400</v>
      </c>
      <c r="H31" s="27"/>
      <c r="I31" s="27">
        <f t="shared" si="2"/>
        <v>28936400</v>
      </c>
      <c r="J31" s="27">
        <v>-6400</v>
      </c>
      <c r="K31" s="27">
        <f t="shared" si="5"/>
        <v>28930000</v>
      </c>
      <c r="L31" s="27"/>
      <c r="M31" s="27">
        <f t="shared" si="6"/>
        <v>28930000</v>
      </c>
    </row>
    <row r="32" spans="1:13" ht="94.5">
      <c r="A32" s="13" t="s">
        <v>85</v>
      </c>
      <c r="B32" s="28" t="s">
        <v>86</v>
      </c>
      <c r="C32" s="25"/>
      <c r="D32" s="25"/>
      <c r="E32" s="25"/>
      <c r="F32" s="25"/>
      <c r="G32" s="25"/>
      <c r="H32" s="27"/>
      <c r="I32" s="27">
        <v>0</v>
      </c>
      <c r="J32" s="27">
        <f>6400+595</f>
        <v>6995</v>
      </c>
      <c r="K32" s="27">
        <f t="shared" si="5"/>
        <v>6995</v>
      </c>
      <c r="L32" s="27"/>
      <c r="M32" s="27">
        <f t="shared" si="6"/>
        <v>6995</v>
      </c>
    </row>
    <row r="33" spans="1:13" ht="31.5">
      <c r="A33" s="13" t="s">
        <v>22</v>
      </c>
      <c r="B33" s="28" t="s">
        <v>44</v>
      </c>
      <c r="C33" s="25">
        <v>231000</v>
      </c>
      <c r="D33" s="25"/>
      <c r="E33" s="25">
        <v>231000</v>
      </c>
      <c r="F33" s="25"/>
      <c r="G33" s="25">
        <v>231000</v>
      </c>
      <c r="H33" s="27"/>
      <c r="I33" s="27">
        <f t="shared" si="2"/>
        <v>231000</v>
      </c>
      <c r="J33" s="27"/>
      <c r="K33" s="27">
        <f t="shared" si="5"/>
        <v>231000</v>
      </c>
      <c r="L33" s="27"/>
      <c r="M33" s="27">
        <f t="shared" si="6"/>
        <v>231000</v>
      </c>
    </row>
    <row r="34" spans="1:13" ht="78.75">
      <c r="A34" s="13" t="s">
        <v>23</v>
      </c>
      <c r="B34" s="33" t="s">
        <v>76</v>
      </c>
      <c r="C34" s="25">
        <f>1065243+91852+176457+19991+15187+430023</f>
        <v>1798753</v>
      </c>
      <c r="D34" s="25"/>
      <c r="E34" s="25">
        <f>1065243+91852+176457+19991+15187+430023</f>
        <v>1798753</v>
      </c>
      <c r="F34" s="25"/>
      <c r="G34" s="25">
        <f>1065243+91852+176457+19991+15187+430023</f>
        <v>1798753</v>
      </c>
      <c r="H34" s="27"/>
      <c r="I34" s="27">
        <f t="shared" si="2"/>
        <v>1798753</v>
      </c>
      <c r="J34" s="27">
        <f>4046+15929-11401</f>
        <v>8574</v>
      </c>
      <c r="K34" s="27">
        <f t="shared" si="5"/>
        <v>1807327</v>
      </c>
      <c r="L34" s="27"/>
      <c r="M34" s="27">
        <f t="shared" si="6"/>
        <v>1807327</v>
      </c>
    </row>
    <row r="35" spans="1:13" ht="15.75">
      <c r="A35" s="32" t="s">
        <v>7</v>
      </c>
      <c r="B35" s="29" t="s">
        <v>3</v>
      </c>
      <c r="C35" s="20">
        <f aca="true" t="shared" si="12" ref="C35:H35">SUM(C36:C37)</f>
        <v>7588000</v>
      </c>
      <c r="D35" s="20">
        <f t="shared" si="12"/>
        <v>0</v>
      </c>
      <c r="E35" s="20">
        <f t="shared" si="12"/>
        <v>7588000</v>
      </c>
      <c r="F35" s="20">
        <f t="shared" si="12"/>
        <v>0</v>
      </c>
      <c r="G35" s="20">
        <f t="shared" si="12"/>
        <v>7588000</v>
      </c>
      <c r="H35" s="21">
        <f t="shared" si="12"/>
        <v>0</v>
      </c>
      <c r="I35" s="21">
        <f t="shared" si="2"/>
        <v>7588000</v>
      </c>
      <c r="J35" s="21">
        <f>SUM(J36:J37)</f>
        <v>0</v>
      </c>
      <c r="K35" s="21">
        <f t="shared" si="5"/>
        <v>7588000</v>
      </c>
      <c r="L35" s="21">
        <f>SUM(L36:L37)</f>
        <v>0</v>
      </c>
      <c r="M35" s="21">
        <f t="shared" si="6"/>
        <v>7588000</v>
      </c>
    </row>
    <row r="36" spans="1:13" ht="15.75">
      <c r="A36" s="13" t="s">
        <v>33</v>
      </c>
      <c r="B36" s="28" t="s">
        <v>34</v>
      </c>
      <c r="C36" s="25">
        <v>688000</v>
      </c>
      <c r="D36" s="25"/>
      <c r="E36" s="25">
        <v>688000</v>
      </c>
      <c r="F36" s="25"/>
      <c r="G36" s="25">
        <v>688000</v>
      </c>
      <c r="H36" s="27"/>
      <c r="I36" s="27">
        <f t="shared" si="2"/>
        <v>688000</v>
      </c>
      <c r="J36" s="27"/>
      <c r="K36" s="27">
        <f t="shared" si="5"/>
        <v>688000</v>
      </c>
      <c r="L36" s="27"/>
      <c r="M36" s="27">
        <f t="shared" si="6"/>
        <v>688000</v>
      </c>
    </row>
    <row r="37" spans="1:13" ht="15.75">
      <c r="A37" s="13" t="s">
        <v>55</v>
      </c>
      <c r="B37" s="28" t="s">
        <v>56</v>
      </c>
      <c r="C37" s="25">
        <v>6900000</v>
      </c>
      <c r="D37" s="25"/>
      <c r="E37" s="25">
        <v>6900000</v>
      </c>
      <c r="F37" s="25"/>
      <c r="G37" s="25">
        <v>6900000</v>
      </c>
      <c r="H37" s="27"/>
      <c r="I37" s="27">
        <f t="shared" si="2"/>
        <v>6900000</v>
      </c>
      <c r="J37" s="27"/>
      <c r="K37" s="27">
        <f t="shared" si="5"/>
        <v>6900000</v>
      </c>
      <c r="L37" s="27"/>
      <c r="M37" s="27">
        <f t="shared" si="6"/>
        <v>6900000</v>
      </c>
    </row>
    <row r="38" spans="1:13" ht="31.5">
      <c r="A38" s="32" t="s">
        <v>6</v>
      </c>
      <c r="B38" s="29" t="s">
        <v>45</v>
      </c>
      <c r="C38" s="20">
        <f aca="true" t="shared" si="13" ref="C38:H38">SUM(C39:C40)</f>
        <v>7344568</v>
      </c>
      <c r="D38" s="20">
        <f t="shared" si="13"/>
        <v>0</v>
      </c>
      <c r="E38" s="20">
        <f t="shared" si="13"/>
        <v>7344568</v>
      </c>
      <c r="F38" s="20">
        <f t="shared" si="13"/>
        <v>0</v>
      </c>
      <c r="G38" s="20">
        <f t="shared" si="13"/>
        <v>7344568</v>
      </c>
      <c r="H38" s="21">
        <f t="shared" si="13"/>
        <v>0</v>
      </c>
      <c r="I38" s="21">
        <f t="shared" si="2"/>
        <v>7344568</v>
      </c>
      <c r="J38" s="21">
        <f>SUM(J39:J40)</f>
        <v>-238471</v>
      </c>
      <c r="K38" s="21">
        <f t="shared" si="5"/>
        <v>7106097</v>
      </c>
      <c r="L38" s="21">
        <f>SUM(L39:L40)</f>
        <v>0</v>
      </c>
      <c r="M38" s="21">
        <f t="shared" si="6"/>
        <v>7106097</v>
      </c>
    </row>
    <row r="39" spans="1:13" ht="31.5">
      <c r="A39" s="13" t="s">
        <v>60</v>
      </c>
      <c r="B39" s="28" t="s">
        <v>62</v>
      </c>
      <c r="C39" s="25">
        <v>1493000</v>
      </c>
      <c r="D39" s="25"/>
      <c r="E39" s="25">
        <f>C39+D39</f>
        <v>1493000</v>
      </c>
      <c r="F39" s="25"/>
      <c r="G39" s="25">
        <f>E39+F39</f>
        <v>1493000</v>
      </c>
      <c r="H39" s="27"/>
      <c r="I39" s="27">
        <f t="shared" si="2"/>
        <v>1493000</v>
      </c>
      <c r="J39" s="27"/>
      <c r="K39" s="27">
        <f t="shared" si="5"/>
        <v>1493000</v>
      </c>
      <c r="L39" s="27"/>
      <c r="M39" s="27">
        <f t="shared" si="6"/>
        <v>1493000</v>
      </c>
    </row>
    <row r="40" spans="1:13" ht="15.75">
      <c r="A40" s="13" t="s">
        <v>61</v>
      </c>
      <c r="B40" s="28" t="s">
        <v>63</v>
      </c>
      <c r="C40" s="25">
        <f>760000+11149+170986+39369+197850+45772+238208+4388234</f>
        <v>5851568</v>
      </c>
      <c r="D40" s="25"/>
      <c r="E40" s="25">
        <f>760000+11149+170986+39369+197850+45772+238208+4388234</f>
        <v>5851568</v>
      </c>
      <c r="F40" s="25"/>
      <c r="G40" s="25">
        <f>760000+11149+170986+39369+197850+45772+238208+4388234</f>
        <v>5851568</v>
      </c>
      <c r="H40" s="27"/>
      <c r="I40" s="27">
        <f t="shared" si="2"/>
        <v>5851568</v>
      </c>
      <c r="J40" s="27">
        <f>71499+204276+170593-684839</f>
        <v>-238471</v>
      </c>
      <c r="K40" s="27">
        <f t="shared" si="5"/>
        <v>5613097</v>
      </c>
      <c r="L40" s="27"/>
      <c r="M40" s="27">
        <f t="shared" si="6"/>
        <v>5613097</v>
      </c>
    </row>
    <row r="41" spans="1:13" s="2" customFormat="1" ht="15.75">
      <c r="A41" s="32" t="s">
        <v>5</v>
      </c>
      <c r="B41" s="29" t="s">
        <v>4</v>
      </c>
      <c r="C41" s="20">
        <f aca="true" t="shared" si="14" ref="C41:H41">SUM(C42:C43)</f>
        <v>1281269</v>
      </c>
      <c r="D41" s="20">
        <f t="shared" si="14"/>
        <v>0</v>
      </c>
      <c r="E41" s="20">
        <f t="shared" si="14"/>
        <v>1281269</v>
      </c>
      <c r="F41" s="20">
        <f t="shared" si="14"/>
        <v>0</v>
      </c>
      <c r="G41" s="20">
        <f t="shared" si="14"/>
        <v>1281269</v>
      </c>
      <c r="H41" s="21">
        <f t="shared" si="14"/>
        <v>0</v>
      </c>
      <c r="I41" s="21">
        <f t="shared" si="2"/>
        <v>1281269</v>
      </c>
      <c r="J41" s="21">
        <f>SUM(J42:J43)</f>
        <v>0</v>
      </c>
      <c r="K41" s="21">
        <f t="shared" si="5"/>
        <v>1281269</v>
      </c>
      <c r="L41" s="21">
        <f>SUM(L42:L43)</f>
        <v>0</v>
      </c>
      <c r="M41" s="21">
        <f t="shared" si="6"/>
        <v>1281269</v>
      </c>
    </row>
    <row r="42" spans="1:13" ht="78.75">
      <c r="A42" s="13" t="s">
        <v>24</v>
      </c>
      <c r="B42" s="28" t="s">
        <v>64</v>
      </c>
      <c r="C42" s="25">
        <v>981269</v>
      </c>
      <c r="D42" s="25"/>
      <c r="E42" s="25">
        <v>981269</v>
      </c>
      <c r="F42" s="25"/>
      <c r="G42" s="25">
        <v>981269</v>
      </c>
      <c r="H42" s="27"/>
      <c r="I42" s="27">
        <f t="shared" si="2"/>
        <v>981269</v>
      </c>
      <c r="J42" s="27">
        <v>-981269</v>
      </c>
      <c r="K42" s="27">
        <f t="shared" si="5"/>
        <v>0</v>
      </c>
      <c r="L42" s="27"/>
      <c r="M42" s="27">
        <f t="shared" si="6"/>
        <v>0</v>
      </c>
    </row>
    <row r="43" spans="1:13" ht="31.5">
      <c r="A43" s="13" t="s">
        <v>74</v>
      </c>
      <c r="B43" s="28" t="s">
        <v>75</v>
      </c>
      <c r="C43" s="25">
        <v>300000</v>
      </c>
      <c r="D43" s="25"/>
      <c r="E43" s="25">
        <v>300000</v>
      </c>
      <c r="F43" s="25"/>
      <c r="G43" s="25">
        <v>300000</v>
      </c>
      <c r="H43" s="27"/>
      <c r="I43" s="27">
        <f t="shared" si="2"/>
        <v>300000</v>
      </c>
      <c r="J43" s="27">
        <v>981269</v>
      </c>
      <c r="K43" s="27">
        <f t="shared" si="5"/>
        <v>1281269</v>
      </c>
      <c r="L43" s="27"/>
      <c r="M43" s="27">
        <f t="shared" si="6"/>
        <v>1281269</v>
      </c>
    </row>
    <row r="44" spans="1:13" ht="15.75">
      <c r="A44" s="32" t="s">
        <v>35</v>
      </c>
      <c r="B44" s="29" t="s">
        <v>36</v>
      </c>
      <c r="C44" s="20">
        <v>3783000</v>
      </c>
      <c r="D44" s="20">
        <v>0</v>
      </c>
      <c r="E44" s="20">
        <v>3783000</v>
      </c>
      <c r="F44" s="20">
        <v>0</v>
      </c>
      <c r="G44" s="20">
        <v>3783000</v>
      </c>
      <c r="H44" s="21">
        <v>0</v>
      </c>
      <c r="I44" s="21">
        <f t="shared" si="2"/>
        <v>3783000</v>
      </c>
      <c r="J44" s="21">
        <v>0</v>
      </c>
      <c r="K44" s="21">
        <f t="shared" si="5"/>
        <v>3783000</v>
      </c>
      <c r="L44" s="21">
        <v>0</v>
      </c>
      <c r="M44" s="21">
        <f t="shared" si="6"/>
        <v>3783000</v>
      </c>
    </row>
    <row r="45" spans="1:13" ht="15.75">
      <c r="A45" s="32" t="s">
        <v>65</v>
      </c>
      <c r="B45" s="29" t="s">
        <v>66</v>
      </c>
      <c r="C45" s="20">
        <v>649195</v>
      </c>
      <c r="D45" s="20">
        <v>0</v>
      </c>
      <c r="E45" s="20">
        <v>649195</v>
      </c>
      <c r="F45" s="20">
        <v>0</v>
      </c>
      <c r="G45" s="20">
        <v>649195</v>
      </c>
      <c r="H45" s="21">
        <v>503000</v>
      </c>
      <c r="I45" s="21">
        <f t="shared" si="2"/>
        <v>1152195</v>
      </c>
      <c r="J45" s="21"/>
      <c r="K45" s="21">
        <f t="shared" si="5"/>
        <v>1152195</v>
      </c>
      <c r="L45" s="21"/>
      <c r="M45" s="21">
        <f t="shared" si="6"/>
        <v>1152195</v>
      </c>
    </row>
    <row r="46" spans="1:13" ht="15.75">
      <c r="A46" s="32" t="s">
        <v>37</v>
      </c>
      <c r="B46" s="29" t="s">
        <v>38</v>
      </c>
      <c r="C46" s="20">
        <v>1952913400</v>
      </c>
      <c r="D46" s="20">
        <f>D47+D48</f>
        <v>39835342</v>
      </c>
      <c r="E46" s="20">
        <f>C46+D46</f>
        <v>1992748742</v>
      </c>
      <c r="F46" s="20">
        <f>F47+F48</f>
        <v>10000000</v>
      </c>
      <c r="G46" s="20">
        <f>E46+F46</f>
        <v>2002748742</v>
      </c>
      <c r="H46" s="21">
        <f>H47+H48</f>
        <v>784160</v>
      </c>
      <c r="I46" s="21">
        <f t="shared" si="2"/>
        <v>2003532902</v>
      </c>
      <c r="J46" s="21">
        <f>J47+J48</f>
        <v>8063941.05</v>
      </c>
      <c r="K46" s="21">
        <f t="shared" si="5"/>
        <v>2011596843.05</v>
      </c>
      <c r="L46" s="21">
        <f>L47+L48</f>
        <v>114805250</v>
      </c>
      <c r="M46" s="21">
        <f t="shared" si="6"/>
        <v>2126402093.05</v>
      </c>
    </row>
    <row r="47" spans="1:13" ht="31.5">
      <c r="A47" s="14"/>
      <c r="B47" s="28" t="s">
        <v>80</v>
      </c>
      <c r="C47" s="25">
        <v>1952913400</v>
      </c>
      <c r="D47" s="25">
        <v>39514200</v>
      </c>
      <c r="E47" s="25">
        <f>C47+D47</f>
        <v>1992427600</v>
      </c>
      <c r="F47" s="25">
        <v>10000000</v>
      </c>
      <c r="G47" s="25">
        <f>E47+F47</f>
        <v>2002427600</v>
      </c>
      <c r="H47" s="27">
        <v>784160</v>
      </c>
      <c r="I47" s="27">
        <f t="shared" si="2"/>
        <v>2003211760</v>
      </c>
      <c r="J47" s="27">
        <v>8063941.05</v>
      </c>
      <c r="K47" s="27">
        <f t="shared" si="5"/>
        <v>2011275701.05</v>
      </c>
      <c r="L47" s="27">
        <v>114805250</v>
      </c>
      <c r="M47" s="27">
        <f>K47+L47</f>
        <v>2126080951.05</v>
      </c>
    </row>
    <row r="48" spans="1:13" ht="78.75">
      <c r="A48" s="14"/>
      <c r="B48" s="28" t="s">
        <v>81</v>
      </c>
      <c r="C48" s="25">
        <v>0</v>
      </c>
      <c r="D48" s="25">
        <v>321142</v>
      </c>
      <c r="E48" s="25">
        <f>C48+D48</f>
        <v>321142</v>
      </c>
      <c r="F48" s="25"/>
      <c r="G48" s="25">
        <f>E48+F48</f>
        <v>321142</v>
      </c>
      <c r="H48" s="27"/>
      <c r="I48" s="27">
        <f t="shared" si="2"/>
        <v>321142</v>
      </c>
      <c r="J48" s="27"/>
      <c r="K48" s="27">
        <f t="shared" si="5"/>
        <v>321142</v>
      </c>
      <c r="L48" s="27"/>
      <c r="M48" s="27">
        <f t="shared" si="6"/>
        <v>321142</v>
      </c>
    </row>
    <row r="49" spans="1:13" s="42" customFormat="1" ht="18.75">
      <c r="A49" s="38"/>
      <c r="B49" s="39" t="s">
        <v>18</v>
      </c>
      <c r="C49" s="40">
        <f>C10+C46</f>
        <v>2538242245</v>
      </c>
      <c r="D49" s="40">
        <f>D10+D46</f>
        <v>39835342</v>
      </c>
      <c r="E49" s="40">
        <f>C49+D49</f>
        <v>2578077587</v>
      </c>
      <c r="F49" s="40">
        <f>F10+F46</f>
        <v>10000000</v>
      </c>
      <c r="G49" s="40">
        <f>E49+F49</f>
        <v>2588077587</v>
      </c>
      <c r="H49" s="41">
        <f>H10+H46</f>
        <v>1287160</v>
      </c>
      <c r="I49" s="41">
        <f t="shared" si="2"/>
        <v>2589364747</v>
      </c>
      <c r="J49" s="41">
        <f>J10+J46</f>
        <v>11061487.05</v>
      </c>
      <c r="K49" s="41">
        <f t="shared" si="5"/>
        <v>2600426234.05</v>
      </c>
      <c r="L49" s="41">
        <f>L10+L46</f>
        <v>114805250</v>
      </c>
      <c r="M49" s="41">
        <f t="shared" si="6"/>
        <v>2715231484.05</v>
      </c>
    </row>
    <row r="50" spans="1:3" ht="14.25" customHeight="1">
      <c r="A50" s="34"/>
      <c r="B50" s="6"/>
      <c r="C50" s="7"/>
    </row>
    <row r="51" spans="1:3" ht="33" customHeight="1">
      <c r="A51" s="35"/>
      <c r="B51" s="35"/>
      <c r="C51" s="36"/>
    </row>
    <row r="89" spans="4:13" ht="15.75">
      <c r="D89" s="37"/>
      <c r="E89" s="37"/>
      <c r="F89" s="37"/>
      <c r="G89" s="37"/>
      <c r="H89" s="37"/>
      <c r="I89" s="37"/>
      <c r="J89" s="37"/>
      <c r="K89" s="37"/>
      <c r="L89" s="37"/>
      <c r="M89" s="37"/>
    </row>
    <row r="134" spans="4:13" ht="15.75">
      <c r="D134" s="37"/>
      <c r="E134" s="37"/>
      <c r="F134" s="37"/>
      <c r="G134" s="37"/>
      <c r="H134" s="37"/>
      <c r="I134" s="37"/>
      <c r="J134" s="37"/>
      <c r="K134" s="37"/>
      <c r="L134" s="37"/>
      <c r="M134" s="37"/>
    </row>
    <row r="179" spans="4:13" ht="15.75">
      <c r="D179" s="37"/>
      <c r="E179" s="37"/>
      <c r="F179" s="37"/>
      <c r="G179" s="37"/>
      <c r="H179" s="37"/>
      <c r="I179" s="37"/>
      <c r="J179" s="37"/>
      <c r="K179" s="37"/>
      <c r="L179" s="37"/>
      <c r="M179" s="37"/>
    </row>
    <row r="224" spans="4:13" ht="15.75">
      <c r="D224" s="37"/>
      <c r="E224" s="37"/>
      <c r="F224" s="37"/>
      <c r="G224" s="37"/>
      <c r="H224" s="37"/>
      <c r="I224" s="37"/>
      <c r="J224" s="37"/>
      <c r="K224" s="37"/>
      <c r="L224" s="37"/>
      <c r="M224" s="37"/>
    </row>
  </sheetData>
  <sheetProtection/>
  <mergeCells count="14">
    <mergeCell ref="J8:J9"/>
    <mergeCell ref="K8:K9"/>
    <mergeCell ref="H8:H9"/>
    <mergeCell ref="I8:I9"/>
    <mergeCell ref="A6:M6"/>
    <mergeCell ref="L8:L9"/>
    <mergeCell ref="M8:M9"/>
    <mergeCell ref="F8:F9"/>
    <mergeCell ref="G8:G9"/>
    <mergeCell ref="D8:D9"/>
    <mergeCell ref="E8:E9"/>
    <mergeCell ref="A8:A9"/>
    <mergeCell ref="B8:B9"/>
    <mergeCell ref="C8:C9"/>
  </mergeCells>
  <printOptions horizontalCentered="1"/>
  <pageMargins left="0.984251968503937" right="0.5905511811023623" top="0.3937007874015748" bottom="0.7874015748031497" header="0.9055118110236221" footer="0"/>
  <pageSetup fitToHeight="0" fitToWidth="1" horizontalDpi="600" verticalDpi="600" orientation="portrait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2021-07-16T05:18:02Z</cp:lastPrinted>
  <dcterms:created xsi:type="dcterms:W3CDTF">2007-04-05T07:39:38Z</dcterms:created>
  <dcterms:modified xsi:type="dcterms:W3CDTF">2021-07-16T05:18:57Z</dcterms:modified>
  <cp:category/>
  <cp:version/>
  <cp:contentType/>
  <cp:contentStatus/>
</cp:coreProperties>
</file>