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0" sheetId="1" r:id="rId1"/>
  </sheets>
  <definedNames>
    <definedName name="_xlnm.Print_Area" localSheetId="0">'2020'!$A$1:$I$46</definedName>
  </definedNames>
  <calcPr fullCalcOnLoad="1"/>
</workbook>
</file>

<file path=xl/sharedStrings.xml><?xml version="1.0" encoding="utf-8"?>
<sst xmlns="http://schemas.openxmlformats.org/spreadsheetml/2006/main" count="100" uniqueCount="85">
  <si>
    <t>Налоги на прибыль, доходы</t>
  </si>
  <si>
    <t>Налоги на совокупный доход</t>
  </si>
  <si>
    <t>Налоги на имущество</t>
  </si>
  <si>
    <t>Платежи при пользовании природными ресурсами</t>
  </si>
  <si>
    <t>Доходы от продажи материальных и нематериальных активов</t>
  </si>
  <si>
    <t>000 1 14 00000 00 0000 000</t>
  </si>
  <si>
    <t>000 1 13 00000 00 0000 000</t>
  </si>
  <si>
    <t>000 1 12 00000 00 0000 000</t>
  </si>
  <si>
    <t>000 1 11 00000 00 0000 000</t>
  </si>
  <si>
    <t>000 1 06 00000 00 0000 000</t>
  </si>
  <si>
    <t>000 1 05 00000 00 0000 000</t>
  </si>
  <si>
    <t>000 1 01 00000 00 0000 000</t>
  </si>
  <si>
    <t>Код бюджетной классификации Российской Федерации</t>
  </si>
  <si>
    <t>Единый налог на вмененный доход для отдельных видов деятельности</t>
  </si>
  <si>
    <t>Наименование доходов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</si>
  <si>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</si>
  <si>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</si>
  <si>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</si>
  <si>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    ВСЕГО ДОХОДОВ</t>
  </si>
  <si>
    <t>000 1 08 03000 01 0000 110</t>
  </si>
  <si>
    <t>000 1 08 07000 01 0000 110</t>
  </si>
  <si>
    <t>000 1 11 05000 00 0000 120</t>
  </si>
  <si>
    <t>000 1 11 07000 00 0000 120</t>
  </si>
  <si>
    <t>000 1 11 09000 00 0000 120</t>
  </si>
  <si>
    <t>000 1 14 02000 00 0000 000</t>
  </si>
  <si>
    <t>000 1 00 00000 00 0000 000</t>
  </si>
  <si>
    <t>000 1 01 02000 01 0000 110</t>
  </si>
  <si>
    <t>Налог на доходы физических лиц</t>
  </si>
  <si>
    <t>000 1 05 02000 02 0000 110</t>
  </si>
  <si>
    <t>000 1 06 01000 00 0000 110</t>
  </si>
  <si>
    <t>000 1 06 06000 00 0000 110</t>
  </si>
  <si>
    <t>Земельный налог</t>
  </si>
  <si>
    <t>000 1 08 00000 00 0000 000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</si>
  <si>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</si>
  <si>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</si>
  <si>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</si>
  <si>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</si>
  <si>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000 2 00 00000 00 0000 000</t>
  </si>
  <si>
    <t>БЕЗВОЗМЕЗДНЫЕ  ПОСТУПЛЕНИЯ</t>
  </si>
  <si>
    <t>в том числе по дополнительному нормативу отчислений от налога на доходы физических лиц</t>
  </si>
  <si>
    <t>Сумма</t>
  </si>
  <si>
    <t>000 1 11 01000 00 0000 120</t>
  </si>
  <si>
    <t>НАЛОГОВЫЕ И 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</si>
  <si>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</si>
  <si>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</si>
  <si>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Доходы от оказания платных услуг (работ) и компенсации затрат государства</t>
  </si>
  <si>
    <t>(руб.)</t>
  </si>
  <si>
    <t>000 1 05 04000 02 0000 110</t>
  </si>
  <si>
    <t>Налог, взимаемый в связи с применением патентной системы налогообложения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</si>
  <si>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</si>
  <si>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</si>
  <si>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</si>
  <si>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</si>
  <si>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</si>
  <si>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</si>
  <si>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000 1 12 04000 00 0000 120</t>
  </si>
  <si>
    <t>Плата за использование лесов</t>
  </si>
  <si>
    <t>к решению Собрания</t>
  </si>
  <si>
    <t>депутатов города Снежинска</t>
  </si>
  <si>
    <t>Приложение № 4</t>
  </si>
  <si>
    <t>000 1 13 01990 00 0000 130</t>
  </si>
  <si>
    <t>000 1 13 02990 00 0000 130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</si>
  <si>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</si>
  <si>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</si>
  <si>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</si>
  <si>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</si>
  <si>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000 1 17 00000 00 0000 000</t>
  </si>
  <si>
    <t>Прочие неналоговые доходы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</si>
  <si>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</si>
  <si>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</si>
  <si>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</si>
  <si>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</si>
  <si>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 xml:space="preserve"> от                  №                                </t>
  </si>
  <si>
    <t>НАЛОГОВЫЕ ДОХОДЫ</t>
  </si>
  <si>
    <t>НЕНАЛОГОВЫЕ ДОХОДЫ</t>
  </si>
  <si>
    <t xml:space="preserve">        Объем доходов Снежинского городского округа по основным источникам доходов бюджета на 2020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</si>
  <si>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</si>
  <si>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Изменения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</si>
  <si>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</si>
  <si>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</si>
  <si>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 от 06.02.2020  №  2                              </t>
  </si>
  <si>
    <t xml:space="preserve"> от    27.02.2020  №   16                        </t>
  </si>
  <si>
    <t>Изменений</t>
  </si>
  <si>
    <t>Приложение  4</t>
  </si>
  <si>
    <t xml:space="preserve"> от 28.12.2020 г. № 55                  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</si>
</sst>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2.75"/>
  <cols>
    <col min="1" max="1" width="25.25390625" style="1" customWidth="1"/>
    <col min="2" max="2" width="67.625" style="1" customWidth="1"/>
    <col min="3" max="3" width="26.125" style="1" hidden="1" customWidth="1"/>
    <col min="4" max="4" width="21.75390625" style="1" hidden="1" customWidth="1"/>
    <col min="5" max="5" width="25.375" style="1" hidden="1" customWidth="1"/>
    <col min="6" max="6" width="21.75390625" style="1" hidden="1" customWidth="1"/>
    <col min="7" max="7" width="26.625" style="1" hidden="1" customWidth="1"/>
    <col min="8" max="8" width="18.25390625" style="1" hidden="1" customWidth="1"/>
    <col min="9" max="9" width="26.00390625" style="1" customWidth="1"/>
    <col min="10" max="12" width="11.125" style="1" bestFit="1" customWidth="1"/>
    <col min="13" max="16384" width="9.125" style="1" customWidth="1"/>
  </cols>
  <sheetData>
    <row r="1" spans="3:9" ht="12.75">
      <c r="C1" s="2" t="s">
        <v>59</v>
      </c>
      <c r="E1" s="2" t="s">
        <v>59</v>
      </c>
      <c r="G1" s="2" t="s">
        <v>59</v>
      </c>
      <c r="I1" s="2" t="s">
        <v>83</v>
      </c>
    </row>
    <row r="2" spans="3:9" ht="12.75">
      <c r="C2" s="2" t="s">
        <v>57</v>
      </c>
      <c r="E2" s="2" t="s">
        <v>57</v>
      </c>
      <c r="G2" s="2" t="s">
        <v>57</v>
      </c>
      <c r="I2" s="2" t="s">
        <v>57</v>
      </c>
    </row>
    <row r="3" spans="3:9" ht="12.75">
      <c r="C3" s="2" t="s">
        <v>58</v>
      </c>
      <c r="E3" s="2" t="s">
        <v>58</v>
      </c>
      <c r="G3" s="2" t="s">
        <v>58</v>
      </c>
      <c r="I3" s="2" t="s">
        <v>58</v>
      </c>
    </row>
    <row r="4" spans="1:9" ht="12.75">
      <c r="A4" s="3"/>
      <c r="C4" s="4" t="s">
        <v>72</v>
      </c>
      <c r="E4" s="4" t="s">
        <v>80</v>
      </c>
      <c r="G4" s="4" t="s">
        <v>81</v>
      </c>
      <c r="I4" s="4" t="s">
        <v>84</v>
      </c>
    </row>
    <row r="5" spans="2:3" ht="12.75">
      <c r="B5" s="5"/>
      <c r="C5" s="5"/>
    </row>
    <row r="6" spans="1:9" ht="36.75" customHeight="1">
      <c r="A6" s="43" t="s">
        <v>75</v>
      </c>
      <c r="B6" s="43"/>
      <c r="C6" s="43"/>
      <c r="D6" s="43"/>
      <c r="E6" s="43"/>
      <c r="F6" s="43"/>
      <c r="G6" s="43"/>
      <c r="H6" s="43"/>
      <c r="I6" s="43"/>
    </row>
    <row r="7" spans="2:9" ht="15.75">
      <c r="B7" s="6"/>
      <c r="C7" s="7" t="s">
        <v>46</v>
      </c>
      <c r="E7" s="7" t="s">
        <v>46</v>
      </c>
      <c r="G7" s="7" t="s">
        <v>46</v>
      </c>
      <c r="I7" s="42" t="s">
        <v>46</v>
      </c>
    </row>
    <row r="8" spans="1:9" ht="15.75" customHeight="1">
      <c r="A8" s="46" t="s">
        <v>12</v>
      </c>
      <c r="B8" s="47" t="s">
        <v>14</v>
      </c>
      <c r="C8" s="44" t="s">
        <v>40</v>
      </c>
      <c r="D8" s="44" t="s">
        <v>77</v>
      </c>
      <c r="E8" s="44" t="s">
        <v>40</v>
      </c>
      <c r="F8" s="44" t="s">
        <v>77</v>
      </c>
      <c r="G8" s="44" t="s">
        <v>40</v>
      </c>
      <c r="H8" s="44" t="s">
        <v>82</v>
      </c>
      <c r="I8" s="44" t="s">
        <v>40</v>
      </c>
    </row>
    <row r="9" spans="1:9" ht="25.5" customHeight="1">
      <c r="A9" s="46"/>
      <c r="B9" s="47"/>
      <c r="C9" s="45"/>
      <c r="D9" s="45"/>
      <c r="E9" s="45"/>
      <c r="F9" s="45"/>
      <c r="G9" s="45"/>
      <c r="H9" s="45"/>
      <c r="I9" s="45"/>
    </row>
    <row r="10" spans="1:12" ht="13.5" customHeight="1">
      <c r="A10" s="9" t="s">
        <v>25</v>
      </c>
      <c r="B10" s="10" t="s">
        <v>42</v>
      </c>
      <c r="C10" s="11">
        <f>C11+C28</f>
        <v>599696537</v>
      </c>
      <c r="D10" s="11">
        <f>D11+D28</f>
        <v>487216</v>
      </c>
      <c r="E10" s="11">
        <f>C10+D10</f>
        <v>600183753</v>
      </c>
      <c r="F10" s="11">
        <f>F11+F28</f>
        <v>0</v>
      </c>
      <c r="G10" s="11">
        <f>E10+F10</f>
        <v>600183753</v>
      </c>
      <c r="H10" s="11">
        <f>H11+H28</f>
        <v>6319958</v>
      </c>
      <c r="I10" s="11">
        <f>G10+H10</f>
        <v>606503711</v>
      </c>
      <c r="J10" s="41"/>
      <c r="K10" s="41"/>
      <c r="L10" s="41"/>
    </row>
    <row r="11" spans="1:9" ht="13.5" customHeight="1">
      <c r="A11" s="9"/>
      <c r="B11" s="10" t="s">
        <v>73</v>
      </c>
      <c r="C11" s="11">
        <f>C12+C15+C17+C21+C24</f>
        <v>546499141</v>
      </c>
      <c r="D11" s="11">
        <f>D12+D15+D17+D21+D24</f>
        <v>0</v>
      </c>
      <c r="E11" s="11">
        <f aca="true" t="shared" si="0" ref="E11:E45">C11+D11</f>
        <v>546499141</v>
      </c>
      <c r="F11" s="11">
        <f>F12+F15+F17+F21+F24</f>
        <v>0</v>
      </c>
      <c r="G11" s="11">
        <f aca="true" t="shared" si="1" ref="G11:G39">E11+F11</f>
        <v>546499141</v>
      </c>
      <c r="H11" s="11">
        <f>H12+H15+H17+H21+H24</f>
        <v>-5923508</v>
      </c>
      <c r="I11" s="11">
        <f aca="true" t="shared" si="2" ref="I11:I44">G11+H11</f>
        <v>540575633</v>
      </c>
    </row>
    <row r="12" spans="1:9" ht="19.5" customHeight="1">
      <c r="A12" s="29" t="s">
        <v>11</v>
      </c>
      <c r="B12" s="30" t="s">
        <v>0</v>
      </c>
      <c r="C12" s="31">
        <f>SUM(C13)</f>
        <v>394488620</v>
      </c>
      <c r="D12" s="31">
        <f>SUM(D13)</f>
        <v>0</v>
      </c>
      <c r="E12" s="31">
        <f t="shared" si="0"/>
        <v>394488620</v>
      </c>
      <c r="F12" s="31">
        <f>SUM(F13)</f>
        <v>0</v>
      </c>
      <c r="G12" s="31">
        <f t="shared" si="1"/>
        <v>394488620</v>
      </c>
      <c r="H12" s="31">
        <f>H13</f>
        <v>0</v>
      </c>
      <c r="I12" s="39">
        <f t="shared" si="2"/>
        <v>394488620</v>
      </c>
    </row>
    <row r="13" spans="1:9" ht="12.75">
      <c r="A13" s="12" t="s">
        <v>26</v>
      </c>
      <c r="B13" s="13" t="s">
        <v>27</v>
      </c>
      <c r="C13" s="14">
        <v>394488620</v>
      </c>
      <c r="D13" s="14">
        <v>0</v>
      </c>
      <c r="E13" s="14">
        <f t="shared" si="0"/>
        <v>394488620</v>
      </c>
      <c r="F13" s="14">
        <v>0</v>
      </c>
      <c r="G13" s="14">
        <f t="shared" si="1"/>
        <v>394488620</v>
      </c>
      <c r="H13" s="14">
        <v>0</v>
      </c>
      <c r="I13" s="40">
        <f t="shared" si="2"/>
        <v>394488620</v>
      </c>
    </row>
    <row r="14" spans="1:9" ht="25.5">
      <c r="A14" s="12"/>
      <c r="B14" s="15" t="s">
        <v>39</v>
      </c>
      <c r="C14" s="16">
        <v>106685898</v>
      </c>
      <c r="D14" s="16">
        <v>0</v>
      </c>
      <c r="E14" s="16">
        <f t="shared" si="0"/>
        <v>106685898</v>
      </c>
      <c r="F14" s="16">
        <v>0</v>
      </c>
      <c r="G14" s="16">
        <f t="shared" si="1"/>
        <v>106685898</v>
      </c>
      <c r="H14" s="16">
        <v>0</v>
      </c>
      <c r="I14" s="40">
        <f t="shared" si="2"/>
        <v>106685898</v>
      </c>
    </row>
    <row r="15" spans="1:9" ht="25.5">
      <c r="A15" s="29" t="s">
        <v>49</v>
      </c>
      <c r="B15" s="32" t="s">
        <v>50</v>
      </c>
      <c r="C15" s="33">
        <f>SUM(C16)</f>
        <v>5166103</v>
      </c>
      <c r="D15" s="33">
        <f>SUM(D16)</f>
        <v>0</v>
      </c>
      <c r="E15" s="33">
        <f t="shared" si="0"/>
        <v>5166103</v>
      </c>
      <c r="F15" s="33">
        <f>SUM(F16)</f>
        <v>0</v>
      </c>
      <c r="G15" s="33">
        <f t="shared" si="1"/>
        <v>5166103</v>
      </c>
      <c r="H15" s="33">
        <f>H16</f>
        <v>0</v>
      </c>
      <c r="I15" s="39">
        <f t="shared" si="2"/>
        <v>5166103</v>
      </c>
    </row>
    <row r="16" spans="1:9" ht="27.75" customHeight="1">
      <c r="A16" s="18" t="s">
        <v>51</v>
      </c>
      <c r="B16" s="15" t="s">
        <v>52</v>
      </c>
      <c r="C16" s="16">
        <v>5166103</v>
      </c>
      <c r="D16" s="16">
        <v>0</v>
      </c>
      <c r="E16" s="16">
        <f t="shared" si="0"/>
        <v>5166103</v>
      </c>
      <c r="F16" s="16">
        <v>0</v>
      </c>
      <c r="G16" s="16">
        <f t="shared" si="1"/>
        <v>5166103</v>
      </c>
      <c r="H16" s="16"/>
      <c r="I16" s="40">
        <f t="shared" si="2"/>
        <v>5166103</v>
      </c>
    </row>
    <row r="17" spans="1:9" ht="23.25" customHeight="1">
      <c r="A17" s="29" t="s">
        <v>10</v>
      </c>
      <c r="B17" s="30" t="s">
        <v>1</v>
      </c>
      <c r="C17" s="31">
        <f>SUM(C18:C20)</f>
        <v>83882400</v>
      </c>
      <c r="D17" s="31">
        <f>SUM(D18:D20)</f>
        <v>0</v>
      </c>
      <c r="E17" s="31">
        <f t="shared" si="0"/>
        <v>83882400</v>
      </c>
      <c r="F17" s="31">
        <f>SUM(F18:F20)</f>
        <v>0</v>
      </c>
      <c r="G17" s="31">
        <f t="shared" si="1"/>
        <v>83882400</v>
      </c>
      <c r="H17" s="31">
        <f>H18+H19+H20</f>
        <v>-4381375</v>
      </c>
      <c r="I17" s="39">
        <f t="shared" si="2"/>
        <v>79501025</v>
      </c>
    </row>
    <row r="18" spans="1:9" ht="27.75" customHeight="1">
      <c r="A18" s="18" t="s">
        <v>70</v>
      </c>
      <c r="B18" s="19" t="s">
        <v>71</v>
      </c>
      <c r="C18" s="20">
        <v>68162400</v>
      </c>
      <c r="D18" s="20">
        <v>0</v>
      </c>
      <c r="E18" s="20">
        <f t="shared" si="0"/>
        <v>68162400</v>
      </c>
      <c r="F18" s="20">
        <v>0</v>
      </c>
      <c r="G18" s="20">
        <f t="shared" si="1"/>
        <v>68162400</v>
      </c>
      <c r="H18" s="20">
        <f>-3462400-918975</f>
        <v>-4381375</v>
      </c>
      <c r="I18" s="40">
        <f>G18+H18</f>
        <v>63781025</v>
      </c>
    </row>
    <row r="19" spans="1:9" ht="24" customHeight="1">
      <c r="A19" s="18" t="s">
        <v>28</v>
      </c>
      <c r="B19" s="21" t="s">
        <v>13</v>
      </c>
      <c r="C19" s="16">
        <v>13700000</v>
      </c>
      <c r="D19" s="16">
        <v>0</v>
      </c>
      <c r="E19" s="16">
        <f t="shared" si="0"/>
        <v>13700000</v>
      </c>
      <c r="F19" s="16">
        <v>0</v>
      </c>
      <c r="G19" s="16">
        <f t="shared" si="1"/>
        <v>13700000</v>
      </c>
      <c r="H19" s="16"/>
      <c r="I19" s="40">
        <f t="shared" si="2"/>
        <v>13700000</v>
      </c>
    </row>
    <row r="20" spans="1:9" ht="24" customHeight="1">
      <c r="A20" s="18" t="s">
        <v>47</v>
      </c>
      <c r="B20" s="15" t="s">
        <v>48</v>
      </c>
      <c r="C20" s="16">
        <v>2020000</v>
      </c>
      <c r="D20" s="16">
        <v>0</v>
      </c>
      <c r="E20" s="16">
        <f t="shared" si="0"/>
        <v>2020000</v>
      </c>
      <c r="F20" s="16">
        <v>0</v>
      </c>
      <c r="G20" s="16">
        <f t="shared" si="1"/>
        <v>2020000</v>
      </c>
      <c r="H20" s="16"/>
      <c r="I20" s="40">
        <f t="shared" si="2"/>
        <v>2020000</v>
      </c>
    </row>
    <row r="21" spans="1:9" ht="20.25" customHeight="1">
      <c r="A21" s="29" t="s">
        <v>9</v>
      </c>
      <c r="B21" s="30" t="s">
        <v>2</v>
      </c>
      <c r="C21" s="31">
        <f>SUM(C22:C23)</f>
        <v>51258000</v>
      </c>
      <c r="D21" s="31">
        <f>SUM(D22:D23)</f>
        <v>0</v>
      </c>
      <c r="E21" s="31">
        <f t="shared" si="0"/>
        <v>51258000</v>
      </c>
      <c r="F21" s="31">
        <f>SUM(F22:F23)</f>
        <v>0</v>
      </c>
      <c r="G21" s="31">
        <f t="shared" si="1"/>
        <v>51258000</v>
      </c>
      <c r="H21" s="31">
        <f>H22+H23</f>
        <v>0</v>
      </c>
      <c r="I21" s="39">
        <f t="shared" si="2"/>
        <v>51258000</v>
      </c>
    </row>
    <row r="22" spans="1:9" ht="17.25" customHeight="1">
      <c r="A22" s="12" t="s">
        <v>29</v>
      </c>
      <c r="B22" s="13" t="s">
        <v>15</v>
      </c>
      <c r="C22" s="14">
        <v>13252000</v>
      </c>
      <c r="D22" s="14">
        <v>0</v>
      </c>
      <c r="E22" s="14">
        <f t="shared" si="0"/>
        <v>13252000</v>
      </c>
      <c r="F22" s="14">
        <v>0</v>
      </c>
      <c r="G22" s="14">
        <f t="shared" si="1"/>
        <v>13252000</v>
      </c>
      <c r="H22" s="14">
        <v>0</v>
      </c>
      <c r="I22" s="40">
        <f t="shared" si="2"/>
        <v>13252000</v>
      </c>
    </row>
    <row r="23" spans="1:9" ht="20.25" customHeight="1">
      <c r="A23" s="12" t="s">
        <v>30</v>
      </c>
      <c r="B23" s="13" t="s">
        <v>31</v>
      </c>
      <c r="C23" s="14">
        <v>38006000</v>
      </c>
      <c r="D23" s="14">
        <v>0</v>
      </c>
      <c r="E23" s="14">
        <f t="shared" si="0"/>
        <v>38006000</v>
      </c>
      <c r="F23" s="14">
        <v>0</v>
      </c>
      <c r="G23" s="14">
        <f t="shared" si="1"/>
        <v>38006000</v>
      </c>
      <c r="H23" s="14">
        <v>0</v>
      </c>
      <c r="I23" s="40">
        <f t="shared" si="2"/>
        <v>38006000</v>
      </c>
    </row>
    <row r="24" spans="1:9" ht="21" customHeight="1">
      <c r="A24" s="29" t="s">
        <v>32</v>
      </c>
      <c r="B24" s="30" t="s">
        <v>16</v>
      </c>
      <c r="C24" s="31">
        <f>SUM(C25:C27)</f>
        <v>11704018</v>
      </c>
      <c r="D24" s="31">
        <f>SUM(D25:D27)</f>
        <v>0</v>
      </c>
      <c r="E24" s="31">
        <f t="shared" si="0"/>
        <v>11704018</v>
      </c>
      <c r="F24" s="31">
        <f>SUM(F25:F27)</f>
        <v>0</v>
      </c>
      <c r="G24" s="31">
        <f t="shared" si="1"/>
        <v>11704018</v>
      </c>
      <c r="H24" s="31">
        <f>H25+H26+H27</f>
        <v>-1542133</v>
      </c>
      <c r="I24" s="39">
        <f t="shared" si="2"/>
        <v>10161885</v>
      </c>
    </row>
    <row r="25" spans="1:9" ht="32.25" customHeight="1">
      <c r="A25" s="8" t="s">
        <v>19</v>
      </c>
      <c r="B25" s="15" t="s">
        <v>53</v>
      </c>
      <c r="C25" s="16">
        <v>4000000</v>
      </c>
      <c r="D25" s="16">
        <v>0</v>
      </c>
      <c r="E25" s="16">
        <f t="shared" si="0"/>
        <v>4000000</v>
      </c>
      <c r="F25" s="16">
        <v>0</v>
      </c>
      <c r="G25" s="16">
        <f t="shared" si="1"/>
        <v>4000000</v>
      </c>
      <c r="H25" s="16">
        <v>500000</v>
      </c>
      <c r="I25" s="40">
        <f t="shared" si="2"/>
        <v>4500000</v>
      </c>
    </row>
    <row r="26" spans="1:9" ht="57" customHeight="1">
      <c r="A26" s="8" t="s">
        <v>68</v>
      </c>
      <c r="B26" s="15" t="s">
        <v>69</v>
      </c>
      <c r="C26" s="16">
        <v>49000</v>
      </c>
      <c r="D26" s="16">
        <v>0</v>
      </c>
      <c r="E26" s="16">
        <f t="shared" si="0"/>
        <v>49000</v>
      </c>
      <c r="F26" s="16">
        <v>0</v>
      </c>
      <c r="G26" s="16">
        <f t="shared" si="1"/>
        <v>49000</v>
      </c>
      <c r="H26" s="16">
        <v>0</v>
      </c>
      <c r="I26" s="40">
        <f t="shared" si="2"/>
        <v>49000</v>
      </c>
    </row>
    <row r="27" spans="1:9" ht="30" customHeight="1">
      <c r="A27" s="8" t="s">
        <v>20</v>
      </c>
      <c r="B27" s="15" t="s">
        <v>54</v>
      </c>
      <c r="C27" s="16">
        <f>7443260+211758</f>
        <v>7655018</v>
      </c>
      <c r="D27" s="16">
        <v>0</v>
      </c>
      <c r="E27" s="16">
        <f t="shared" si="0"/>
        <v>7655018</v>
      </c>
      <c r="F27" s="16">
        <v>0</v>
      </c>
      <c r="G27" s="16">
        <f t="shared" si="1"/>
        <v>7655018</v>
      </c>
      <c r="H27" s="16">
        <f>-2077133+35000</f>
        <v>-2042133</v>
      </c>
      <c r="I27" s="40">
        <f t="shared" si="2"/>
        <v>5612885</v>
      </c>
    </row>
    <row r="28" spans="1:9" ht="30" customHeight="1">
      <c r="A28" s="8"/>
      <c r="B28" s="10" t="s">
        <v>74</v>
      </c>
      <c r="C28" s="17">
        <f>C29+C34+C37+C40+C43+C44</f>
        <v>53197396</v>
      </c>
      <c r="D28" s="17">
        <f>D29+D34+D37+D40+D43+D44</f>
        <v>487216</v>
      </c>
      <c r="E28" s="17">
        <f t="shared" si="0"/>
        <v>53684612</v>
      </c>
      <c r="F28" s="17">
        <f>F29+F34+F37+F40+F43+F44</f>
        <v>0</v>
      </c>
      <c r="G28" s="17">
        <f t="shared" si="1"/>
        <v>53684612</v>
      </c>
      <c r="H28" s="17">
        <f>H29+H34+H37+H40+H43+H44</f>
        <v>12243466</v>
      </c>
      <c r="I28" s="11">
        <f t="shared" si="2"/>
        <v>65928078</v>
      </c>
    </row>
    <row r="29" spans="1:9" ht="41.25" customHeight="1">
      <c r="A29" s="28" t="s">
        <v>8</v>
      </c>
      <c r="B29" s="34" t="s">
        <v>17</v>
      </c>
      <c r="C29" s="31">
        <f>SUM(C30:C33)</f>
        <v>31429030</v>
      </c>
      <c r="D29" s="31">
        <f>SUM(D30:D33)</f>
        <v>487216</v>
      </c>
      <c r="E29" s="31">
        <f t="shared" si="0"/>
        <v>31916246</v>
      </c>
      <c r="F29" s="31">
        <f>SUM(F30:F33)</f>
        <v>0</v>
      </c>
      <c r="G29" s="31">
        <f t="shared" si="1"/>
        <v>31916246</v>
      </c>
      <c r="H29" s="31">
        <f>H30+H31+H32+H33</f>
        <v>3888376</v>
      </c>
      <c r="I29" s="39">
        <f t="shared" si="2"/>
        <v>35804622</v>
      </c>
    </row>
    <row r="30" spans="1:9" ht="57" customHeight="1">
      <c r="A30" s="8" t="s">
        <v>41</v>
      </c>
      <c r="B30" s="15" t="s">
        <v>43</v>
      </c>
      <c r="C30" s="16">
        <v>400000</v>
      </c>
      <c r="D30" s="16">
        <v>0</v>
      </c>
      <c r="E30" s="16">
        <f t="shared" si="0"/>
        <v>400000</v>
      </c>
      <c r="F30" s="16">
        <v>0</v>
      </c>
      <c r="G30" s="16">
        <f t="shared" si="1"/>
        <v>400000</v>
      </c>
      <c r="H30" s="16">
        <v>-291048</v>
      </c>
      <c r="I30" s="40">
        <f t="shared" si="2"/>
        <v>108952</v>
      </c>
    </row>
    <row r="31" spans="1:9" ht="65.25" customHeight="1">
      <c r="A31" s="8" t="s">
        <v>21</v>
      </c>
      <c r="B31" s="15" t="s">
        <v>76</v>
      </c>
      <c r="C31" s="16">
        <v>30516283</v>
      </c>
      <c r="D31" s="16">
        <v>0</v>
      </c>
      <c r="E31" s="16">
        <f t="shared" si="0"/>
        <v>30516283</v>
      </c>
      <c r="F31" s="16">
        <v>0</v>
      </c>
      <c r="G31" s="16">
        <f t="shared" si="1"/>
        <v>30516283</v>
      </c>
      <c r="H31" s="16">
        <f>3508026+37420</f>
        <v>3545446</v>
      </c>
      <c r="I31" s="40">
        <f t="shared" si="2"/>
        <v>34061729</v>
      </c>
    </row>
    <row r="32" spans="1:9" ht="12.75">
      <c r="A32" s="8" t="s">
        <v>22</v>
      </c>
      <c r="B32" s="15" t="s">
        <v>44</v>
      </c>
      <c r="C32" s="16">
        <v>225000</v>
      </c>
      <c r="D32" s="16">
        <v>0</v>
      </c>
      <c r="E32" s="16">
        <f t="shared" si="0"/>
        <v>225000</v>
      </c>
      <c r="F32" s="16">
        <v>0</v>
      </c>
      <c r="G32" s="16">
        <f t="shared" si="1"/>
        <v>225000</v>
      </c>
      <c r="H32" s="16">
        <v>2145</v>
      </c>
      <c r="I32" s="40">
        <f t="shared" si="2"/>
        <v>227145</v>
      </c>
    </row>
    <row r="33" spans="1:9" ht="75.75" customHeight="1">
      <c r="A33" s="8" t="s">
        <v>23</v>
      </c>
      <c r="B33" s="15" t="s">
        <v>62</v>
      </c>
      <c r="C33" s="16">
        <v>287747</v>
      </c>
      <c r="D33" s="16">
        <v>487216</v>
      </c>
      <c r="E33" s="16">
        <f t="shared" si="0"/>
        <v>774963</v>
      </c>
      <c r="F33" s="16"/>
      <c r="G33" s="16">
        <f t="shared" si="1"/>
        <v>774963</v>
      </c>
      <c r="H33" s="16">
        <f>571475+27643+13782+18933</f>
        <v>631833</v>
      </c>
      <c r="I33" s="40">
        <f t="shared" si="2"/>
        <v>1406796</v>
      </c>
    </row>
    <row r="34" spans="1:9" ht="24.75" customHeight="1">
      <c r="A34" s="28" t="s">
        <v>7</v>
      </c>
      <c r="B34" s="34" t="s">
        <v>3</v>
      </c>
      <c r="C34" s="31">
        <f>SUM(C35:C36)</f>
        <v>3283918</v>
      </c>
      <c r="D34" s="31">
        <f>SUM(D35:D36)</f>
        <v>0</v>
      </c>
      <c r="E34" s="31">
        <f t="shared" si="0"/>
        <v>3283918</v>
      </c>
      <c r="F34" s="31">
        <f>SUM(F35:F36)</f>
        <v>0</v>
      </c>
      <c r="G34" s="31">
        <f t="shared" si="1"/>
        <v>3283918</v>
      </c>
      <c r="H34" s="31">
        <f>H35+H36</f>
        <v>15288796</v>
      </c>
      <c r="I34" s="39">
        <f t="shared" si="2"/>
        <v>18572714</v>
      </c>
    </row>
    <row r="35" spans="1:9" ht="19.5" customHeight="1">
      <c r="A35" s="8" t="s">
        <v>33</v>
      </c>
      <c r="B35" s="15" t="s">
        <v>34</v>
      </c>
      <c r="C35" s="16">
        <v>1623918</v>
      </c>
      <c r="D35" s="16">
        <v>0</v>
      </c>
      <c r="E35" s="16">
        <f t="shared" si="0"/>
        <v>1623918</v>
      </c>
      <c r="F35" s="16">
        <v>0</v>
      </c>
      <c r="G35" s="16">
        <f t="shared" si="1"/>
        <v>1623918</v>
      </c>
      <c r="H35" s="16">
        <v>0</v>
      </c>
      <c r="I35" s="40">
        <f t="shared" si="2"/>
        <v>1623918</v>
      </c>
    </row>
    <row r="36" spans="1:9" ht="19.5" customHeight="1">
      <c r="A36" s="8" t="s">
        <v>55</v>
      </c>
      <c r="B36" s="15" t="s">
        <v>56</v>
      </c>
      <c r="C36" s="16">
        <v>1660000</v>
      </c>
      <c r="D36" s="16">
        <v>0</v>
      </c>
      <c r="E36" s="16">
        <f t="shared" si="0"/>
        <v>1660000</v>
      </c>
      <c r="F36" s="16">
        <v>0</v>
      </c>
      <c r="G36" s="16">
        <f t="shared" si="1"/>
        <v>1660000</v>
      </c>
      <c r="H36" s="16">
        <f>9488796+5800000</f>
        <v>15288796</v>
      </c>
      <c r="I36" s="40">
        <f t="shared" si="2"/>
        <v>16948796</v>
      </c>
    </row>
    <row r="37" spans="1:9" ht="25.5">
      <c r="A37" s="28" t="s">
        <v>6</v>
      </c>
      <c r="B37" s="35" t="s">
        <v>45</v>
      </c>
      <c r="C37" s="31">
        <f>SUM(C38:C39)</f>
        <v>10600289</v>
      </c>
      <c r="D37" s="31">
        <f>SUM(D38:D39)</f>
        <v>0</v>
      </c>
      <c r="E37" s="31">
        <f t="shared" si="0"/>
        <v>10600289</v>
      </c>
      <c r="F37" s="31">
        <f>SUM(F38:F39)</f>
        <v>0</v>
      </c>
      <c r="G37" s="31">
        <f t="shared" si="1"/>
        <v>10600289</v>
      </c>
      <c r="H37" s="31">
        <f>H38+H39</f>
        <v>-7901521</v>
      </c>
      <c r="I37" s="39">
        <f t="shared" si="2"/>
        <v>2698768</v>
      </c>
    </row>
    <row r="38" spans="1:9" ht="30" customHeight="1">
      <c r="A38" s="8" t="s">
        <v>60</v>
      </c>
      <c r="B38" s="19" t="s">
        <v>63</v>
      </c>
      <c r="C38" s="20">
        <v>8742481</v>
      </c>
      <c r="D38" s="20">
        <v>0</v>
      </c>
      <c r="E38" s="20">
        <f t="shared" si="0"/>
        <v>8742481</v>
      </c>
      <c r="F38" s="20">
        <v>0</v>
      </c>
      <c r="G38" s="20">
        <f t="shared" si="1"/>
        <v>8742481</v>
      </c>
      <c r="H38" s="20">
        <v>-6882359</v>
      </c>
      <c r="I38" s="40">
        <f t="shared" si="2"/>
        <v>1860122</v>
      </c>
    </row>
    <row r="39" spans="1:9" ht="21" customHeight="1">
      <c r="A39" s="8" t="s">
        <v>61</v>
      </c>
      <c r="B39" s="19" t="s">
        <v>64</v>
      </c>
      <c r="C39" s="20">
        <v>1857808</v>
      </c>
      <c r="D39" s="20">
        <v>0</v>
      </c>
      <c r="E39" s="20">
        <f t="shared" si="0"/>
        <v>1857808</v>
      </c>
      <c r="F39" s="20">
        <v>0</v>
      </c>
      <c r="G39" s="20">
        <f t="shared" si="1"/>
        <v>1857808</v>
      </c>
      <c r="H39" s="20">
        <f>150838-1170000</f>
        <v>-1019162</v>
      </c>
      <c r="I39" s="40">
        <f t="shared" si="2"/>
        <v>838646</v>
      </c>
    </row>
    <row r="40" spans="1:9" s="36" customFormat="1" ht="12.75">
      <c r="A40" s="28" t="s">
        <v>5</v>
      </c>
      <c r="B40" s="34" t="s">
        <v>4</v>
      </c>
      <c r="C40" s="31">
        <f>SUM(C41:C42)</f>
        <v>1790752</v>
      </c>
      <c r="D40" s="31">
        <f>SUM(D41:D42)</f>
        <v>0</v>
      </c>
      <c r="E40" s="31">
        <f>SUM(E41:E42)</f>
        <v>1790752</v>
      </c>
      <c r="F40" s="31">
        <f>SUM(F41:F42)</f>
        <v>0</v>
      </c>
      <c r="G40" s="31">
        <f>SUM(G41:G42)</f>
        <v>1790752</v>
      </c>
      <c r="H40" s="31">
        <f>H41+H42</f>
        <v>967815</v>
      </c>
      <c r="I40" s="39">
        <f t="shared" si="2"/>
        <v>2758567</v>
      </c>
    </row>
    <row r="41" spans="1:9" ht="51">
      <c r="A41" s="8" t="s">
        <v>24</v>
      </c>
      <c r="B41" s="15" t="s">
        <v>65</v>
      </c>
      <c r="C41" s="16">
        <v>1790752</v>
      </c>
      <c r="D41" s="16">
        <v>-450000</v>
      </c>
      <c r="E41" s="16">
        <f>C41+D41</f>
        <v>1340752</v>
      </c>
      <c r="F41" s="16"/>
      <c r="G41" s="16">
        <f aca="true" t="shared" si="3" ref="G41:G46">E41+F41</f>
        <v>1340752</v>
      </c>
      <c r="H41" s="16">
        <v>181121</v>
      </c>
      <c r="I41" s="40">
        <f t="shared" si="2"/>
        <v>1521873</v>
      </c>
    </row>
    <row r="42" spans="1:9" ht="43.5" customHeight="1">
      <c r="A42" s="8" t="s">
        <v>78</v>
      </c>
      <c r="B42" s="15" t="s">
        <v>79</v>
      </c>
      <c r="C42" s="16">
        <v>0</v>
      </c>
      <c r="D42" s="16">
        <v>450000</v>
      </c>
      <c r="E42" s="16">
        <f t="shared" si="0"/>
        <v>450000</v>
      </c>
      <c r="F42" s="16"/>
      <c r="G42" s="16">
        <f t="shared" si="3"/>
        <v>450000</v>
      </c>
      <c r="H42" s="16">
        <v>786694</v>
      </c>
      <c r="I42" s="40">
        <f t="shared" si="2"/>
        <v>1236694</v>
      </c>
    </row>
    <row r="43" spans="1:9" ht="22.5" customHeight="1">
      <c r="A43" s="28" t="s">
        <v>35</v>
      </c>
      <c r="B43" s="34" t="s">
        <v>36</v>
      </c>
      <c r="C43" s="31">
        <v>3951200</v>
      </c>
      <c r="D43" s="31">
        <v>0</v>
      </c>
      <c r="E43" s="31">
        <f t="shared" si="0"/>
        <v>3951200</v>
      </c>
      <c r="F43" s="31">
        <v>0</v>
      </c>
      <c r="G43" s="31">
        <f t="shared" si="3"/>
        <v>3951200</v>
      </c>
      <c r="H43" s="31"/>
      <c r="I43" s="39">
        <f t="shared" si="2"/>
        <v>3951200</v>
      </c>
    </row>
    <row r="44" spans="1:9" ht="22.5" customHeight="1">
      <c r="A44" s="28" t="s">
        <v>66</v>
      </c>
      <c r="B44" s="34" t="s">
        <v>67</v>
      </c>
      <c r="C44" s="31">
        <v>2142207</v>
      </c>
      <c r="D44" s="31">
        <v>0</v>
      </c>
      <c r="E44" s="31">
        <f t="shared" si="0"/>
        <v>2142207</v>
      </c>
      <c r="F44" s="31">
        <v>0</v>
      </c>
      <c r="G44" s="31">
        <f t="shared" si="3"/>
        <v>2142207</v>
      </c>
      <c r="H44" s="31"/>
      <c r="I44" s="39">
        <f t="shared" si="2"/>
        <v>2142207</v>
      </c>
    </row>
    <row r="45" spans="1:9" ht="18" customHeight="1">
      <c r="A45" s="28" t="s">
        <v>37</v>
      </c>
      <c r="B45" s="34" t="s">
        <v>38</v>
      </c>
      <c r="C45" s="31">
        <v>1884425200</v>
      </c>
      <c r="D45" s="31">
        <v>71103700</v>
      </c>
      <c r="E45" s="31">
        <f t="shared" si="0"/>
        <v>1955528900</v>
      </c>
      <c r="F45" s="31">
        <f>25000000+21400000</f>
        <v>46400000</v>
      </c>
      <c r="G45" s="31">
        <f t="shared" si="3"/>
        <v>2001928900</v>
      </c>
      <c r="H45" s="31">
        <v>95490060</v>
      </c>
      <c r="I45" s="31">
        <f>G45+H45</f>
        <v>2097418960</v>
      </c>
    </row>
    <row r="46" spans="1:9" ht="22.5" customHeight="1">
      <c r="A46" s="22"/>
      <c r="B46" s="23" t="s">
        <v>18</v>
      </c>
      <c r="C46" s="24">
        <f>C10+C45</f>
        <v>2484121737</v>
      </c>
      <c r="D46" s="24">
        <f>D10+D45</f>
        <v>71590916</v>
      </c>
      <c r="E46" s="24">
        <f>C46+D46</f>
        <v>2555712653</v>
      </c>
      <c r="F46" s="24">
        <f>F10+F45</f>
        <v>46400000</v>
      </c>
      <c r="G46" s="24">
        <f t="shared" si="3"/>
        <v>2602112653</v>
      </c>
      <c r="H46" s="24">
        <f>H45+H10</f>
        <v>101810018</v>
      </c>
      <c r="I46" s="24">
        <f>I45+I10</f>
        <v>2703922671</v>
      </c>
    </row>
    <row r="47" spans="1:3" ht="14.25" customHeight="1">
      <c r="A47" s="25"/>
      <c r="B47" s="26"/>
      <c r="C47" s="27"/>
    </row>
    <row r="48" spans="1:3" ht="33" customHeight="1">
      <c r="A48" s="37"/>
      <c r="B48" s="37"/>
      <c r="C48" s="38"/>
    </row>
  </sheetData>
  <mergeCells count="10">
    <mergeCell ref="A6:I6"/>
    <mergeCell ref="H8:H9"/>
    <mergeCell ref="I8:I9"/>
    <mergeCell ref="F8:F9"/>
    <mergeCell ref="G8:G9"/>
    <mergeCell ref="D8:D9"/>
    <mergeCell ref="E8:E9"/>
    <mergeCell ref="A8:A9"/>
    <mergeCell ref="B8:B9"/>
    <mergeCell ref="C8:C9"/>
  </mergeCells>
  <printOptions/>
  <pageMargins left="0.5905511811023623" right="0" top="0" bottom="0" header="0" footer="0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2020-12-18T05:51:45Z</cp:lastPrinted>
  <dcterms:created xsi:type="dcterms:W3CDTF">2007-04-05T07:39:38Z</dcterms:created>
  <dcterms:modified xsi:type="dcterms:W3CDTF">2020-12-28T12:01:54Z</dcterms:modified>
  <cp:category/>
  <cp:version/>
  <cp:contentType/>
  <cp:contentStatus/>
</cp:coreProperties>
</file>