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19" sheetId="1" r:id="rId1"/>
  </sheets>
  <definedNames>
    <definedName name="_xlnm.Print_Titles" localSheetId="0">'2019'!$7:$9</definedName>
    <definedName name="_xlnm.Print_Area" localSheetId="0">'2019'!$A$1:$Q$108</definedName>
  </definedNames>
  <calcPr fullCalcOnLoad="1"/>
</workbook>
</file>

<file path=xl/sharedStrings.xml><?xml version="1.0" encoding="utf-8"?>
<sst xmlns="http://schemas.openxmlformats.org/spreadsheetml/2006/main" count="183" uniqueCount="149">
  <si>
    <t>- на возмещение стоимости услуг по погребению и выплату социального пособия на погребение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</si>
  <si>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</si>
  <si>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- на организацию работы комиссий по делам несовершеннолетних и защите их прав</t>
  </si>
  <si>
    <t>- на организацию работы органов управления социальной защиты населения</t>
  </si>
  <si>
    <t>Код бюджетной классификации Российской Федерации</t>
  </si>
  <si>
    <t>Дотации бюджетам субъектов Российской Федерации и муниципальных образований</t>
  </si>
  <si>
    <t>Наименование безвозмездных поступлений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</si>
  <si>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</si>
  <si>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</si>
  <si>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</si>
  <si>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субъектов Российской Федерации и муниципальных образований</t>
  </si>
  <si>
    <t>- на организацию и осуществление деятельности по опеке и попечительству</t>
  </si>
  <si>
    <t>Прочие субсидии бюджетам городских округов</t>
  </si>
  <si>
    <t>- на обеспечение мер социальной поддержки граждан, имеющих звание "Ветеран труда Челябинской области"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</si>
  <si>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</si>
  <si>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Дотации бюджетам городских округов на выравнивание  бюджетной обеспеченности</t>
  </si>
  <si>
    <t>- муниципальных районов (городских округов)</t>
  </si>
  <si>
    <t>- поселений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</si>
  <si>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</si>
  <si>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- на обеспечение мер социальной поддержки ветеранов труда и тружеников тыла</t>
  </si>
  <si>
    <t>-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</si>
  <si>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- на ежемесячную денежную выплату на оплату жилья и коммунальных услуг многодетной семье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</si>
  <si>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</si>
  <si>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- на  выплату ежемесячного пособия по уходу за ребенком в возрасте от полутора до трех лет</t>
  </si>
  <si>
    <t>- на компенсацию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</si>
  <si>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</si>
  <si>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-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</si>
  <si>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областного единовременного пособия при рождении ребенка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</si>
  <si>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</si>
  <si>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</si>
  <si>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- на реализацию переданных государственных полномочий в области охраны труда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</si>
  <si>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</si>
  <si>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 связи с ликвидацией организаций (прекращением деятельности, полномочий физическими лицами)</t>
  </si>
  <si>
    <t>- на организацию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</si>
  <si>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</si>
  <si>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-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 - энергетических ресурсов, услуг водоснабжения, водоотведения, потребляемых муниципальными учреждениями</t>
  </si>
  <si>
    <t>- на реализацию переданных государственных полномочий по социальному обслуживанию граждан</t>
  </si>
  <si>
    <t>- на мероприятия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</si>
  <si>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МОО, обеспечение дополнительного образования детей в МОО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</si>
  <si>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МОО для обучающихся с ограниченными возможностями здоровья, обеспечения дополнительного образования детей в МОО для обучающихся с ограниченными возможностями здоровья</t>
  </si>
  <si>
    <t>- на обеспечение дополнительных мер социальной поддержки отдельных категорий граждан в Челябинской области</t>
  </si>
  <si>
    <t>-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</si>
  <si>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- на предоставление мер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</t>
  </si>
  <si>
    <t>Субвенции бюджетам городских округов на компенсацию части платы, взимаемой с родителей(законных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</si>
  <si>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</si>
  <si>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знаком"Почетный донор России"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</si>
  <si>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</si>
  <si>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</si>
  <si>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- на оплату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</si>
  <si>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</si>
  <si>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- на организацию и проведение мероприятий с детьми и молодежью</t>
  </si>
  <si>
    <t xml:space="preserve"> - на оборудование пунктов проведения экзаменов гос.итоговой аттестации по образовательным программам среднего общего образования</t>
  </si>
  <si>
    <t xml:space="preserve"> -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</si>
  <si>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- на организацию детей в каникулярное время</t>
  </si>
  <si>
    <t xml:space="preserve"> - на привлечение детей из малообеспеченных, неблагополучных семей, а также семей, оказавшихся в трудной жизненной ситуации, в дошкольные образовательные организации через предоставление компенсации части родительской платы</t>
  </si>
  <si>
    <t xml:space="preserve"> - на проведение ремонтых работ в муниципальных образовательных организациях</t>
  </si>
  <si>
    <t xml:space="preserve"> -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образоватедьную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</si>
  <si>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 xml:space="preserve"> - на обеспечение жильем молодых семей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</si>
  <si>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</si>
  <si>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</si>
  <si>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000 2 02 25527 04 0000 151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</si>
  <si>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</si>
  <si>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 xml:space="preserve"> - на содержание, развитие и поддержку ведущих команд (клубов) по игровым и техническим видам спорта, участвующих в чемпионата и первенствах ЧО и России</t>
  </si>
  <si>
    <t>- на  выплату пособия на ребенка</t>
  </si>
  <si>
    <t xml:space="preserve"> - на создание в расположенных на территории ЧО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возрвста с ограниченными возможностями здоровья качественного образования и коррекции развития</t>
  </si>
  <si>
    <t xml:space="preserve"> - на адаптацию зданий для доступа инвалидов и других маломобильных групп населения в муниципальные дошкольные образовательные организации</t>
  </si>
  <si>
    <t>- на строительство, ремонт, реконструкцию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</si>
  <si>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 xml:space="preserve"> - на укрепление материально технической базы и оснащение оборудованием детских школ искусств</t>
  </si>
  <si>
    <t xml:space="preserve"> - на капитальный ремонт, ремонт и содержание автомобильных дорого общего пользования местного значения</t>
  </si>
  <si>
    <t xml:space="preserve">`-на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   </t>
  </si>
  <si>
    <t xml:space="preserve">Прочие субвенции бюджетам городских округов на установление необходимости проведения капитального ремонта общего имущества в многоквартирном доме </t>
  </si>
  <si>
    <t>Субсидия бюджетам городских округов на поддержку отрасли культуры</t>
  </si>
  <si>
    <t>Объем  межбюджетных  трансфертов, получаемых из других бюджетов бюджетной системы Российской Федерации в 2019 году</t>
  </si>
  <si>
    <t>000 2 02 30027 04 0000 150</t>
  </si>
  <si>
    <t>000 2 02 30029 04 0000 150</t>
  </si>
  <si>
    <t>000 2 02 35082 04 0000 150</t>
  </si>
  <si>
    <t>000 2 02 35137 04 0000 150</t>
  </si>
  <si>
    <t>000 2 02 35220 04 0000 150</t>
  </si>
  <si>
    <t>000 2 02 35250 04 0000 150</t>
  </si>
  <si>
    <t>000 2 02 35280 04 0000 150</t>
  </si>
  <si>
    <t>000 2 02 35380 04 0000 150</t>
  </si>
  <si>
    <t>000 2 02 35462 04 0000 150</t>
  </si>
  <si>
    <t>000 2 02 35930 04 0000 150</t>
  </si>
  <si>
    <t>000 2 02 35120 00 0000 150</t>
  </si>
  <si>
    <t>000 2 02 39999 04 0000 150</t>
  </si>
  <si>
    <t>000 2 02 30000 00 0000 150</t>
  </si>
  <si>
    <t>000 2 02 30013 04 0000 150</t>
  </si>
  <si>
    <t>000 2 02 30022 04 0000 150</t>
  </si>
  <si>
    <t>000 2 02 30024 04 0000 150</t>
  </si>
  <si>
    <t>000 2 02 15000 00 0000 150</t>
  </si>
  <si>
    <t>000 2 02 15001 04 0000 150</t>
  </si>
  <si>
    <t>000 2 02 15002 04 0000 150</t>
  </si>
  <si>
    <t>000 2 02 15010 04 0000 150</t>
  </si>
  <si>
    <t>000 2 02 20000 00 0000 150</t>
  </si>
  <si>
    <t>000 2 02 25027 04 0000 150</t>
  </si>
  <si>
    <t>000 2 02 29999 04 0000 150</t>
  </si>
  <si>
    <t>000 2 02 35084 04 0000 150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</si>
  <si>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</si>
  <si>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Сумма</t>
  </si>
  <si>
    <t>к решению Собрания</t>
  </si>
  <si>
    <t>депутатов города Снежинска</t>
  </si>
  <si>
    <t>Приложение № 5</t>
  </si>
  <si>
    <t xml:space="preserve"> - на  приобретение транспортных средств для организации перевозки обучающихся </t>
  </si>
  <si>
    <t xml:space="preserve"> - на  оборудование пунктов проведения экзаменов государственной итоговой аттестации по образовательным программам среднего общего образования </t>
  </si>
  <si>
    <t xml:space="preserve"> - на проведение капитального ремонта зданий муниципальных общеобразовательных  организаций </t>
  </si>
  <si>
    <t xml:space="preserve"> - на строительство магистральных сетей инженерно-технического обеспечения </t>
  </si>
  <si>
    <t xml:space="preserve"> - на финансовую поддержку организаций спортивной подготовки по базовым видам спорта</t>
  </si>
  <si>
    <t xml:space="preserve"> - на проведение работ по описанию местоположения границ территориальных зон Челябинской области </t>
  </si>
  <si>
    <t xml:space="preserve"> - на проведение комплексных кадастровых работ на территории Челябинской области</t>
  </si>
  <si>
    <t xml:space="preserve"> - на реализацию приоритетного проекта «Формирование комфортной городской среды» 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</si>
  <si>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</si>
  <si>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000 2 02 25555 04 0000 150</t>
  </si>
  <si>
    <t>Субсидии бюджетам 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</si>
  <si>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от 13.12.2018   №  130                              </t>
  </si>
  <si>
    <t>Отклонения</t>
  </si>
  <si>
    <t>руб.</t>
  </si>
  <si>
    <t xml:space="preserve"> - на повышение уровня доступности муниципальных учреждений физической культуры и спорта для инвалидов и др маломобильных групп</t>
  </si>
  <si>
    <t>- на обеспечение дополнительных мер социальной поддержки отдельных категорий граждан в связи с переходом к цифровому телерадиовещанию</t>
  </si>
  <si>
    <t>000 2 02 27112 04 0000 150</t>
  </si>
  <si>
    <t>000 2 02 20077 04 0000 150</t>
  </si>
  <si>
    <t xml:space="preserve">Субсидии бюджетам городских округов на софинансирование капитальных вложений в объекты муниципальной собственности (на строительство, ремонт, реконструкцию и оснащение спортивных объектов, универсальных спортивных площадок, лыжероллерных трасс и "троп здоровья" в местах массового отдыха населения) 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</si>
  <si>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</si>
  <si>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</si>
  <si>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000 2 02 25497 04 0000 150</t>
  </si>
  <si>
    <t>Субсидии бюджетам городских округов на реализацию мероприятий по обеспечению жильем молодых семей (предоставление молодым семьям-участникам подпрограммы соц. выплат на приобретение жилого помещения эконом-класса)</t>
  </si>
  <si>
    <t>000 2 02 20041 04 0000 150</t>
  </si>
  <si>
    <t>Субсидии местным бюджетам на капитальный ремонт, ремонт и содержание автомобильных дорого общего пользования местного значения</t>
  </si>
  <si>
    <t xml:space="preserve"> от      23.05.19              № 40                               </t>
  </si>
  <si>
    <t>000 2 02 25519 04 0000 150</t>
  </si>
  <si>
    <t xml:space="preserve"> - на строительство, ремонт, реконструкцию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</si>
  <si>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 xml:space="preserve"> от                     №                               </t>
  </si>
  <si>
    <t xml:space="preserve"> от     21.03.19               №15                                </t>
  </si>
  <si>
    <t xml:space="preserve">Прочие межбюджетные трансферты, передаваемые бюджетам городских округов
</t>
  </si>
  <si>
    <t>000 2 02 49999 04 0000 150</t>
  </si>
  <si>
    <t xml:space="preserve"> от     01.08.2019  № 66                              </t>
  </si>
  <si>
    <t xml:space="preserve">*-  на создание и содержание мест (площадок) накопления твердых коммунальных отходов
</t>
  </si>
  <si>
    <t xml:space="preserve">*-  проведение областных конкурсов в сфере культуры и кинематографии среди муниципальных учреждений культуры
</t>
  </si>
  <si>
    <t>-на мероприятия по созданию в дошкольных, общеобразовательных организациях, 
организациях ДОД (в т.ч. Организациях, осуществляющих образовательную деятельность по адаптированным основным общеобразовательных программ) условий для получения детьми-инвалидами качественного образования</t>
  </si>
  <si>
    <t xml:space="preserve"> от    17.10.2019                 №                               </t>
  </si>
  <si>
    <t>000 2 02 00000 00 0000 000</t>
  </si>
  <si>
    <t>БЕЗВОЗМЕЗДНЫЕ ПОСТУПЛЕНИЯ ОТ ДРУГИХ БЮДЖЕТОВ БЮДЖЕТНОЙ СИСТЕМЫ РОССИЙСКОЙ ФЕДЕРАЦИИ</t>
  </si>
  <si>
    <t>Изменения</t>
  </si>
  <si>
    <t xml:space="preserve"> -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(строительство, реконструкция объектов коммунального хозяйства)</t>
  </si>
  <si>
    <t xml:space="preserve"> -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(модернизация, капитальный ремонт объектов коммунального хозяйства)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</si>
  <si>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</si>
  <si>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- на строительство магистральных сетей инженерно-технического обеспечения </t>
  </si>
  <si>
    <t xml:space="preserve">*- на оказание поддержки садоводческим некоммерческим товариществам 
</t>
  </si>
  <si>
    <t>Приложение  5</t>
  </si>
  <si>
    <t xml:space="preserve"> от 26.12.2019 г. № 134 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</si>
</sst>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 quotePrefix="1">
      <alignment horizontal="left" vertical="top" wrapText="1"/>
    </xf>
    <xf numFmtId="0" fontId="11" fillId="0" borderId="1" xfId="0" applyFont="1" applyFill="1" applyBorder="1" applyAlignment="1" quotePrefix="1">
      <alignment vertical="center" wrapText="1"/>
    </xf>
    <xf numFmtId="0" fontId="9" fillId="0" borderId="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11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 quotePrefix="1">
      <alignment horizontal="left" vertical="top" wrapText="1"/>
    </xf>
    <xf numFmtId="0" fontId="11" fillId="0" borderId="1" xfId="0" applyNumberFormat="1" applyFont="1" applyFill="1" applyBorder="1" applyAlignment="1" quotePrefix="1">
      <alignment vertical="center" wrapText="1"/>
    </xf>
    <xf numFmtId="49" fontId="11" fillId="0" borderId="1" xfId="0" applyNumberFormat="1" applyFont="1" applyFill="1" applyBorder="1" applyAlignment="1" quotePrefix="1">
      <alignment vertical="center" wrapText="1"/>
    </xf>
    <xf numFmtId="0" fontId="11" fillId="0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vertical="center" wrapText="1"/>
    </xf>
    <xf numFmtId="49" fontId="9" fillId="0" borderId="2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11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4" fontId="9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7"/>
  <sheetViews>
    <sheetView tabSelected="1" view="pageBreakPreview" zoomScaleSheetLayoutView="100" workbookViewId="0" topLeftCell="A1">
      <selection activeCell="W6" sqref="W6"/>
    </sheetView>
  </sheetViews>
  <sheetFormatPr defaultColWidth="9.00390625" defaultRowHeight="12.75"/>
  <cols>
    <col min="1" max="1" width="26.75390625" style="3" customWidth="1"/>
    <col min="2" max="2" width="56.75390625" style="3" customWidth="1"/>
    <col min="3" max="3" width="26.25390625" style="3" hidden="1" customWidth="1"/>
    <col min="4" max="4" width="19.125" style="3" hidden="1" customWidth="1"/>
    <col min="5" max="5" width="22.875" style="3" hidden="1" customWidth="1"/>
    <col min="6" max="6" width="20.75390625" style="3" hidden="1" customWidth="1"/>
    <col min="7" max="7" width="24.125" style="3" hidden="1" customWidth="1"/>
    <col min="8" max="8" width="18.125" style="3" hidden="1" customWidth="1"/>
    <col min="9" max="9" width="23.75390625" style="3" hidden="1" customWidth="1"/>
    <col min="10" max="10" width="18.125" style="3" hidden="1" customWidth="1"/>
    <col min="11" max="11" width="26.125" style="3" hidden="1" customWidth="1"/>
    <col min="12" max="12" width="17.00390625" style="3" hidden="1" customWidth="1"/>
    <col min="13" max="13" width="24.25390625" style="3" hidden="1" customWidth="1"/>
    <col min="14" max="14" width="17.00390625" style="3" hidden="1" customWidth="1"/>
    <col min="15" max="15" width="24.25390625" style="3" hidden="1" customWidth="1"/>
    <col min="16" max="16" width="20.75390625" style="3" hidden="1" customWidth="1"/>
    <col min="17" max="17" width="24.875" style="3" customWidth="1"/>
    <col min="18" max="16384" width="8.875" style="3" customWidth="1"/>
  </cols>
  <sheetData>
    <row r="1" spans="3:17" ht="12.75">
      <c r="C1" s="28" t="s">
        <v>101</v>
      </c>
      <c r="E1" s="28" t="s">
        <v>101</v>
      </c>
      <c r="G1" s="28" t="s">
        <v>101</v>
      </c>
      <c r="I1" s="28" t="s">
        <v>101</v>
      </c>
      <c r="K1" s="28" t="s">
        <v>101</v>
      </c>
      <c r="M1" s="28" t="s">
        <v>101</v>
      </c>
      <c r="O1" s="28" t="s">
        <v>101</v>
      </c>
      <c r="Q1" s="28" t="s">
        <v>147</v>
      </c>
    </row>
    <row r="2" spans="3:17" ht="12.75">
      <c r="C2" s="28" t="s">
        <v>99</v>
      </c>
      <c r="E2" s="28" t="s">
        <v>99</v>
      </c>
      <c r="G2" s="28" t="s">
        <v>99</v>
      </c>
      <c r="I2" s="28" t="s">
        <v>99</v>
      </c>
      <c r="K2" s="28" t="s">
        <v>99</v>
      </c>
      <c r="M2" s="28" t="s">
        <v>99</v>
      </c>
      <c r="O2" s="28" t="s">
        <v>99</v>
      </c>
      <c r="Q2" s="28" t="s">
        <v>99</v>
      </c>
    </row>
    <row r="3" spans="3:17" ht="12.75">
      <c r="C3" s="28" t="s">
        <v>100</v>
      </c>
      <c r="E3" s="28" t="s">
        <v>100</v>
      </c>
      <c r="G3" s="28" t="s">
        <v>100</v>
      </c>
      <c r="I3" s="28" t="s">
        <v>100</v>
      </c>
      <c r="K3" s="28" t="s">
        <v>100</v>
      </c>
      <c r="M3" s="28" t="s">
        <v>100</v>
      </c>
      <c r="O3" s="28" t="s">
        <v>100</v>
      </c>
      <c r="Q3" s="28" t="s">
        <v>100</v>
      </c>
    </row>
    <row r="4" spans="3:17" ht="12.75">
      <c r="C4" s="29" t="s">
        <v>113</v>
      </c>
      <c r="E4" s="29" t="s">
        <v>131</v>
      </c>
      <c r="G4" s="29" t="s">
        <v>127</v>
      </c>
      <c r="I4" s="29" t="s">
        <v>130</v>
      </c>
      <c r="K4" s="29" t="s">
        <v>134</v>
      </c>
      <c r="M4" s="29" t="s">
        <v>138</v>
      </c>
      <c r="O4" s="29" t="s">
        <v>130</v>
      </c>
      <c r="Q4" s="29" t="s">
        <v>148</v>
      </c>
    </row>
    <row r="5" spans="1:17" ht="36.75" customHeight="1">
      <c r="A5" s="34" t="s">
        <v>72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ht="12.75">
      <c r="A6" s="4"/>
      <c r="B6" s="19"/>
      <c r="C6" s="5"/>
      <c r="E6" s="30"/>
      <c r="I6" s="30" t="s">
        <v>115</v>
      </c>
      <c r="K6" s="30" t="s">
        <v>115</v>
      </c>
      <c r="M6" s="30"/>
      <c r="O6" s="30" t="s">
        <v>115</v>
      </c>
      <c r="Q6" s="30" t="s">
        <v>115</v>
      </c>
    </row>
    <row r="7" spans="1:17" ht="25.5" customHeight="1">
      <c r="A7" s="36" t="s">
        <v>4</v>
      </c>
      <c r="B7" s="37" t="s">
        <v>6</v>
      </c>
      <c r="C7" s="35" t="s">
        <v>98</v>
      </c>
      <c r="D7" s="35" t="s">
        <v>114</v>
      </c>
      <c r="E7" s="35" t="s">
        <v>98</v>
      </c>
      <c r="F7" s="35" t="s">
        <v>114</v>
      </c>
      <c r="G7" s="35" t="s">
        <v>98</v>
      </c>
      <c r="H7" s="35" t="s">
        <v>114</v>
      </c>
      <c r="I7" s="35" t="s">
        <v>98</v>
      </c>
      <c r="J7" s="35" t="s">
        <v>114</v>
      </c>
      <c r="K7" s="35" t="s">
        <v>98</v>
      </c>
      <c r="L7" s="35"/>
      <c r="M7" s="35"/>
      <c r="N7" s="35"/>
      <c r="O7" s="35" t="s">
        <v>98</v>
      </c>
      <c r="P7" s="35" t="s">
        <v>141</v>
      </c>
      <c r="Q7" s="35" t="s">
        <v>98</v>
      </c>
    </row>
    <row r="8" spans="1:17" ht="38.25" customHeight="1">
      <c r="A8" s="36"/>
      <c r="B8" s="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.75" customHeight="1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12</v>
      </c>
      <c r="O9" s="7">
        <v>3</v>
      </c>
      <c r="P9" s="7"/>
      <c r="Q9" s="7">
        <v>3</v>
      </c>
    </row>
    <row r="10" spans="1:17" ht="31.5" customHeight="1">
      <c r="A10" s="8" t="s">
        <v>139</v>
      </c>
      <c r="B10" s="9" t="s">
        <v>140</v>
      </c>
      <c r="C10" s="1">
        <f aca="true" t="shared" si="0" ref="C10:H10">C11+C17+C60</f>
        <v>1803574400</v>
      </c>
      <c r="D10" s="1">
        <f t="shared" si="0"/>
        <v>84654900</v>
      </c>
      <c r="E10" s="1">
        <f t="shared" si="0"/>
        <v>1888229300</v>
      </c>
      <c r="F10" s="1">
        <f t="shared" si="0"/>
        <v>2426400</v>
      </c>
      <c r="G10" s="1">
        <f t="shared" si="0"/>
        <v>1890655700</v>
      </c>
      <c r="H10" s="1">
        <f t="shared" si="0"/>
        <v>13940240</v>
      </c>
      <c r="I10" s="1">
        <f>G10+H10</f>
        <v>1904595940</v>
      </c>
      <c r="J10" s="1">
        <f aca="true" t="shared" si="1" ref="J10:O10">J11+J17+J60+J104</f>
        <v>4398600</v>
      </c>
      <c r="K10" s="1">
        <f t="shared" si="1"/>
        <v>1908994540</v>
      </c>
      <c r="L10" s="1">
        <f t="shared" si="1"/>
        <v>125704230</v>
      </c>
      <c r="M10" s="1">
        <f t="shared" si="1"/>
        <v>2034698770</v>
      </c>
      <c r="N10" s="1">
        <f t="shared" si="1"/>
        <v>5831170</v>
      </c>
      <c r="O10" s="1">
        <f t="shared" si="1"/>
        <v>2040529940</v>
      </c>
      <c r="P10" s="1">
        <f>P11+P17+P60</f>
        <v>-2347700</v>
      </c>
      <c r="Q10" s="1">
        <f>Q11+Q17+Q60+Q104</f>
        <v>2038182240</v>
      </c>
    </row>
    <row r="11" spans="1:17" ht="25.5">
      <c r="A11" s="2" t="s">
        <v>89</v>
      </c>
      <c r="B11" s="10" t="s">
        <v>5</v>
      </c>
      <c r="C11" s="1">
        <f>C12+C15+C16</f>
        <v>594507000</v>
      </c>
      <c r="D11" s="1">
        <f>SUM(D12:D16)</f>
        <v>15513000</v>
      </c>
      <c r="E11" s="1">
        <f aca="true" t="shared" si="2" ref="E11:K11">E12+E15+E16</f>
        <v>610020000</v>
      </c>
      <c r="F11" s="1">
        <f t="shared" si="2"/>
        <v>200000</v>
      </c>
      <c r="G11" s="1">
        <f t="shared" si="2"/>
        <v>610220000</v>
      </c>
      <c r="H11" s="1">
        <f t="shared" si="2"/>
        <v>2261000</v>
      </c>
      <c r="I11" s="1">
        <f t="shared" si="2"/>
        <v>612481000</v>
      </c>
      <c r="J11" s="1">
        <f t="shared" si="2"/>
        <v>3500000</v>
      </c>
      <c r="K11" s="1">
        <f t="shared" si="2"/>
        <v>615981000</v>
      </c>
      <c r="L11" s="1">
        <f aca="true" t="shared" si="3" ref="L11:Q11">L12+L15+L16</f>
        <v>0</v>
      </c>
      <c r="M11" s="1">
        <f t="shared" si="3"/>
        <v>615981000</v>
      </c>
      <c r="N11" s="1">
        <f t="shared" si="3"/>
        <v>-2907870</v>
      </c>
      <c r="O11" s="1">
        <f t="shared" si="3"/>
        <v>613073130</v>
      </c>
      <c r="P11" s="1">
        <f t="shared" si="3"/>
        <v>0</v>
      </c>
      <c r="Q11" s="1">
        <f t="shared" si="3"/>
        <v>613073130</v>
      </c>
    </row>
    <row r="12" spans="1:17" ht="24.75" customHeight="1">
      <c r="A12" s="2" t="s">
        <v>90</v>
      </c>
      <c r="B12" s="14" t="s">
        <v>15</v>
      </c>
      <c r="C12" s="11">
        <f>SUM(C13:C14)</f>
        <v>61162000</v>
      </c>
      <c r="D12" s="11">
        <v>0</v>
      </c>
      <c r="E12" s="11">
        <f>C12+D12</f>
        <v>61162000</v>
      </c>
      <c r="F12" s="11"/>
      <c r="G12" s="11">
        <f aca="true" t="shared" si="4" ref="G12:G17">E12+F12</f>
        <v>61162000</v>
      </c>
      <c r="H12" s="11">
        <f aca="true" t="shared" si="5" ref="H12:M12">H13+H14</f>
        <v>0</v>
      </c>
      <c r="I12" s="11">
        <f t="shared" si="5"/>
        <v>61162000</v>
      </c>
      <c r="J12" s="11">
        <f t="shared" si="5"/>
        <v>0</v>
      </c>
      <c r="K12" s="11">
        <f t="shared" si="5"/>
        <v>61162000</v>
      </c>
      <c r="L12" s="11">
        <f t="shared" si="5"/>
        <v>0</v>
      </c>
      <c r="M12" s="11">
        <f t="shared" si="5"/>
        <v>61162000</v>
      </c>
      <c r="N12" s="11">
        <f>N13+N14</f>
        <v>0</v>
      </c>
      <c r="O12" s="11">
        <f>O13+O14</f>
        <v>61162000</v>
      </c>
      <c r="P12" s="11">
        <f>P13+P14</f>
        <v>0</v>
      </c>
      <c r="Q12" s="11">
        <f>Q13+Q14</f>
        <v>61162000</v>
      </c>
    </row>
    <row r="13" spans="1:17" ht="12.75">
      <c r="A13" s="2"/>
      <c r="B13" s="20" t="s">
        <v>16</v>
      </c>
      <c r="C13" s="11">
        <v>23784000</v>
      </c>
      <c r="D13" s="11">
        <v>0</v>
      </c>
      <c r="E13" s="11">
        <f>C13+D13</f>
        <v>23784000</v>
      </c>
      <c r="F13" s="11"/>
      <c r="G13" s="11">
        <f t="shared" si="4"/>
        <v>23784000</v>
      </c>
      <c r="H13" s="11"/>
      <c r="I13" s="11">
        <f aca="true" t="shared" si="6" ref="I13:I19">G13+H13</f>
        <v>23784000</v>
      </c>
      <c r="J13" s="11"/>
      <c r="K13" s="11">
        <f aca="true" t="shared" si="7" ref="K13:K27">I13+J13</f>
        <v>23784000</v>
      </c>
      <c r="L13" s="11"/>
      <c r="M13" s="11">
        <f>K13+L13</f>
        <v>23784000</v>
      </c>
      <c r="N13" s="11"/>
      <c r="O13" s="11">
        <f>M13+N13</f>
        <v>23784000</v>
      </c>
      <c r="P13" s="11"/>
      <c r="Q13" s="11">
        <f>O13+P13</f>
        <v>23784000</v>
      </c>
    </row>
    <row r="14" spans="1:17" ht="12.75">
      <c r="A14" s="2"/>
      <c r="B14" s="20" t="s">
        <v>17</v>
      </c>
      <c r="C14" s="11">
        <v>37378000</v>
      </c>
      <c r="D14" s="11">
        <v>0</v>
      </c>
      <c r="E14" s="11">
        <f>C14+D14</f>
        <v>37378000</v>
      </c>
      <c r="F14" s="11"/>
      <c r="G14" s="11">
        <f t="shared" si="4"/>
        <v>37378000</v>
      </c>
      <c r="H14" s="11"/>
      <c r="I14" s="11">
        <f t="shared" si="6"/>
        <v>37378000</v>
      </c>
      <c r="J14" s="11"/>
      <c r="K14" s="11">
        <f t="shared" si="7"/>
        <v>37378000</v>
      </c>
      <c r="L14" s="11"/>
      <c r="M14" s="11">
        <f>K14+L14</f>
        <v>37378000</v>
      </c>
      <c r="N14" s="11"/>
      <c r="O14" s="11">
        <f>M14+N14</f>
        <v>37378000</v>
      </c>
      <c r="P14" s="11"/>
      <c r="Q14" s="11">
        <f>O14+P14</f>
        <v>37378000</v>
      </c>
    </row>
    <row r="15" spans="1:17" ht="28.5" customHeight="1">
      <c r="A15" s="2" t="s">
        <v>91</v>
      </c>
      <c r="B15" s="20" t="s">
        <v>58</v>
      </c>
      <c r="C15" s="11">
        <v>0</v>
      </c>
      <c r="D15" s="11">
        <v>15443000</v>
      </c>
      <c r="E15" s="11">
        <f>C15+D15</f>
        <v>15443000</v>
      </c>
      <c r="F15" s="11">
        <v>200000</v>
      </c>
      <c r="G15" s="11">
        <f t="shared" si="4"/>
        <v>15643000</v>
      </c>
      <c r="H15" s="11">
        <v>2261000</v>
      </c>
      <c r="I15" s="11">
        <f t="shared" si="6"/>
        <v>17904000</v>
      </c>
      <c r="J15" s="11">
        <v>3500000</v>
      </c>
      <c r="K15" s="11">
        <v>21404000</v>
      </c>
      <c r="L15" s="11">
        <v>0</v>
      </c>
      <c r="M15" s="11">
        <f>K15+L15</f>
        <v>21404000</v>
      </c>
      <c r="N15" s="11">
        <v>2426330</v>
      </c>
      <c r="O15" s="11">
        <f>M15+N15</f>
        <v>23830330</v>
      </c>
      <c r="P15" s="11"/>
      <c r="Q15" s="11">
        <f>O15+P15</f>
        <v>23830330</v>
      </c>
    </row>
    <row r="16" spans="1:17" ht="38.25">
      <c r="A16" s="2" t="s">
        <v>92</v>
      </c>
      <c r="B16" s="20" t="s">
        <v>25</v>
      </c>
      <c r="C16" s="11">
        <v>533345000</v>
      </c>
      <c r="D16" s="11">
        <v>70000</v>
      </c>
      <c r="E16" s="11">
        <f>C16+D16</f>
        <v>533415000</v>
      </c>
      <c r="F16" s="11"/>
      <c r="G16" s="11">
        <f t="shared" si="4"/>
        <v>533415000</v>
      </c>
      <c r="H16" s="11"/>
      <c r="I16" s="11">
        <f t="shared" si="6"/>
        <v>533415000</v>
      </c>
      <c r="J16" s="11"/>
      <c r="K16" s="11">
        <f t="shared" si="7"/>
        <v>533415000</v>
      </c>
      <c r="L16" s="11"/>
      <c r="M16" s="11">
        <f>K16+L16</f>
        <v>533415000</v>
      </c>
      <c r="N16" s="11">
        <v>-5334200</v>
      </c>
      <c r="O16" s="11">
        <f>M16+N16</f>
        <v>528080800</v>
      </c>
      <c r="P16" s="11"/>
      <c r="Q16" s="11">
        <f>O16+P16</f>
        <v>528080800</v>
      </c>
    </row>
    <row r="17" spans="1:17" ht="24.75" customHeight="1">
      <c r="A17" s="8" t="s">
        <v>93</v>
      </c>
      <c r="B17" s="12" t="s">
        <v>31</v>
      </c>
      <c r="C17" s="1">
        <f>C19+C20+C23+C24+C26+C27+C30</f>
        <v>259048800</v>
      </c>
      <c r="D17" s="1">
        <f>D19+D20+D23+D24+D26+D27+D30</f>
        <v>66184400</v>
      </c>
      <c r="E17" s="1">
        <f>E19+E20+E23+E24+E26+E27+E30</f>
        <v>325233200</v>
      </c>
      <c r="F17" s="1">
        <f>F19+F20+F23+F24+F26+F27+F30</f>
        <v>1426400</v>
      </c>
      <c r="G17" s="1">
        <f t="shared" si="4"/>
        <v>326659600</v>
      </c>
      <c r="H17" s="1">
        <f>H18+H19+H20+H23+H24+H26+H27+H30</f>
        <v>10611610</v>
      </c>
      <c r="I17" s="1">
        <f t="shared" si="6"/>
        <v>337271210</v>
      </c>
      <c r="J17" s="1">
        <f>J18+J19+J20+J23+J24+J26+J27+J30</f>
        <v>0</v>
      </c>
      <c r="K17" s="1">
        <f t="shared" si="7"/>
        <v>337271210</v>
      </c>
      <c r="L17" s="1">
        <f aca="true" t="shared" si="8" ref="L17:Q17">L18+L20+L23+L24+L26+L27+L30</f>
        <v>73169100</v>
      </c>
      <c r="M17" s="1">
        <f t="shared" si="8"/>
        <v>410440310</v>
      </c>
      <c r="N17" s="1">
        <f t="shared" si="8"/>
        <v>4671800</v>
      </c>
      <c r="O17" s="1">
        <f t="shared" si="8"/>
        <v>415112110</v>
      </c>
      <c r="P17" s="1">
        <f t="shared" si="8"/>
        <v>0</v>
      </c>
      <c r="Q17" s="1">
        <f t="shared" si="8"/>
        <v>415112110</v>
      </c>
    </row>
    <row r="18" spans="1:17" ht="42" customHeight="1">
      <c r="A18" s="2" t="s">
        <v>125</v>
      </c>
      <c r="B18" s="20" t="s">
        <v>126</v>
      </c>
      <c r="C18" s="11"/>
      <c r="D18" s="11"/>
      <c r="E18" s="11"/>
      <c r="F18" s="11"/>
      <c r="G18" s="11"/>
      <c r="H18" s="11">
        <v>10611610</v>
      </c>
      <c r="I18" s="11">
        <f t="shared" si="6"/>
        <v>10611610</v>
      </c>
      <c r="J18" s="11"/>
      <c r="K18" s="11">
        <f t="shared" si="7"/>
        <v>10611610</v>
      </c>
      <c r="L18" s="11">
        <v>19000000</v>
      </c>
      <c r="M18" s="11">
        <f aca="true" t="shared" si="9" ref="M18:M58">K18+L18</f>
        <v>29611610</v>
      </c>
      <c r="N18" s="11"/>
      <c r="O18" s="11">
        <f>M18+N18</f>
        <v>29611610</v>
      </c>
      <c r="P18" s="11"/>
      <c r="Q18" s="11">
        <f>O18+P18</f>
        <v>29611610</v>
      </c>
    </row>
    <row r="19" spans="1:17" ht="71.25" customHeight="1" hidden="1">
      <c r="A19" s="2" t="s">
        <v>119</v>
      </c>
      <c r="B19" s="31" t="s">
        <v>120</v>
      </c>
      <c r="C19" s="11"/>
      <c r="D19" s="11">
        <v>14000000</v>
      </c>
      <c r="E19" s="11">
        <f>C19+D19</f>
        <v>14000000</v>
      </c>
      <c r="F19" s="11"/>
      <c r="G19" s="11">
        <f>E19+F19</f>
        <v>14000000</v>
      </c>
      <c r="H19" s="11">
        <v>-14000000</v>
      </c>
      <c r="I19" s="11">
        <f t="shared" si="6"/>
        <v>0</v>
      </c>
      <c r="J19" s="11"/>
      <c r="K19" s="11">
        <f t="shared" si="7"/>
        <v>0</v>
      </c>
      <c r="L19" s="11"/>
      <c r="M19" s="13">
        <f t="shared" si="9"/>
        <v>0</v>
      </c>
      <c r="N19" s="11"/>
      <c r="O19" s="13">
        <f>M19+N19</f>
        <v>0</v>
      </c>
      <c r="P19" s="13"/>
      <c r="Q19" s="13"/>
    </row>
    <row r="20" spans="1:17" ht="48.75" customHeight="1">
      <c r="A20" s="2" t="s">
        <v>94</v>
      </c>
      <c r="B20" s="12" t="s">
        <v>59</v>
      </c>
      <c r="C20" s="11">
        <v>515000</v>
      </c>
      <c r="D20" s="11">
        <v>0</v>
      </c>
      <c r="E20" s="11">
        <f aca="true" t="shared" si="10" ref="E20:E27">C20+D20</f>
        <v>515000</v>
      </c>
      <c r="F20" s="11"/>
      <c r="G20" s="11">
        <f aca="true" t="shared" si="11" ref="G20:G27">E20+F20</f>
        <v>515000</v>
      </c>
      <c r="H20" s="11"/>
      <c r="I20" s="11">
        <f aca="true" t="shared" si="12" ref="I20:I27">G20+H20</f>
        <v>515000</v>
      </c>
      <c r="J20" s="11"/>
      <c r="K20" s="11">
        <f>K21+K22</f>
        <v>515000</v>
      </c>
      <c r="L20" s="11">
        <f>L21+L22</f>
        <v>714200</v>
      </c>
      <c r="M20" s="11">
        <f>M21+M22</f>
        <v>1229200</v>
      </c>
      <c r="N20" s="11">
        <f>N21+N22</f>
        <v>0</v>
      </c>
      <c r="O20" s="11">
        <f>O21+O22</f>
        <v>1229200</v>
      </c>
      <c r="P20" s="11"/>
      <c r="Q20" s="11">
        <f>Q21+Q22</f>
        <v>1229200</v>
      </c>
    </row>
    <row r="21" spans="1:17" ht="83.25" customHeight="1">
      <c r="A21" s="2"/>
      <c r="B21" s="31" t="s">
        <v>137</v>
      </c>
      <c r="C21" s="11"/>
      <c r="D21" s="11"/>
      <c r="E21" s="11"/>
      <c r="F21" s="11"/>
      <c r="G21" s="11"/>
      <c r="H21" s="11"/>
      <c r="I21" s="11"/>
      <c r="J21" s="11"/>
      <c r="K21" s="11">
        <v>515000</v>
      </c>
      <c r="L21" s="11"/>
      <c r="M21" s="11">
        <f>K21+L21</f>
        <v>515000</v>
      </c>
      <c r="N21" s="11"/>
      <c r="O21" s="11">
        <f aca="true" t="shared" si="13" ref="O21:O26">M21+N21</f>
        <v>515000</v>
      </c>
      <c r="P21" s="11"/>
      <c r="Q21" s="11">
        <f>P21+O21</f>
        <v>515000</v>
      </c>
    </row>
    <row r="22" spans="1:17" ht="48.75" customHeight="1">
      <c r="A22" s="2"/>
      <c r="B22" s="15" t="s">
        <v>65</v>
      </c>
      <c r="C22" s="11"/>
      <c r="D22" s="11"/>
      <c r="E22" s="11"/>
      <c r="F22" s="11"/>
      <c r="G22" s="11"/>
      <c r="H22" s="11"/>
      <c r="I22" s="11"/>
      <c r="J22" s="11"/>
      <c r="K22" s="11"/>
      <c r="L22" s="11">
        <v>714200</v>
      </c>
      <c r="M22" s="11">
        <f>K22+L22</f>
        <v>714200</v>
      </c>
      <c r="N22" s="11"/>
      <c r="O22" s="11">
        <f t="shared" si="13"/>
        <v>714200</v>
      </c>
      <c r="P22" s="11"/>
      <c r="Q22" s="11">
        <f>O22+P22</f>
        <v>714200</v>
      </c>
    </row>
    <row r="23" spans="1:17" ht="55.5" customHeight="1">
      <c r="A23" s="2" t="s">
        <v>123</v>
      </c>
      <c r="B23" s="20" t="s">
        <v>124</v>
      </c>
      <c r="C23" s="11"/>
      <c r="D23" s="11">
        <v>10821400</v>
      </c>
      <c r="E23" s="11">
        <f t="shared" si="10"/>
        <v>10821400</v>
      </c>
      <c r="F23" s="11"/>
      <c r="G23" s="11">
        <f t="shared" si="11"/>
        <v>10821400</v>
      </c>
      <c r="H23" s="11"/>
      <c r="I23" s="11">
        <f t="shared" si="12"/>
        <v>10821400</v>
      </c>
      <c r="J23" s="11"/>
      <c r="K23" s="11">
        <f t="shared" si="7"/>
        <v>10821400</v>
      </c>
      <c r="L23" s="11"/>
      <c r="M23" s="11">
        <f t="shared" si="9"/>
        <v>10821400</v>
      </c>
      <c r="N23" s="11"/>
      <c r="O23" s="11">
        <f t="shared" si="13"/>
        <v>10821400</v>
      </c>
      <c r="P23" s="11"/>
      <c r="Q23" s="11">
        <f>O23+P23</f>
        <v>10821400</v>
      </c>
    </row>
    <row r="24" spans="1:17" ht="30" customHeight="1">
      <c r="A24" s="2" t="s">
        <v>128</v>
      </c>
      <c r="B24" s="20" t="s">
        <v>71</v>
      </c>
      <c r="C24" s="11">
        <v>4700</v>
      </c>
      <c r="D24" s="11">
        <v>19000</v>
      </c>
      <c r="E24" s="11">
        <f t="shared" si="10"/>
        <v>23700</v>
      </c>
      <c r="F24" s="11"/>
      <c r="G24" s="11">
        <f t="shared" si="11"/>
        <v>23700</v>
      </c>
      <c r="H24" s="11"/>
      <c r="I24" s="11">
        <f t="shared" si="12"/>
        <v>23700</v>
      </c>
      <c r="J24" s="11"/>
      <c r="K24" s="11">
        <f t="shared" si="7"/>
        <v>23700</v>
      </c>
      <c r="L24" s="11"/>
      <c r="M24" s="11">
        <f t="shared" si="9"/>
        <v>23700</v>
      </c>
      <c r="N24" s="11"/>
      <c r="O24" s="11">
        <f t="shared" si="13"/>
        <v>23700</v>
      </c>
      <c r="P24" s="11"/>
      <c r="Q24" s="11">
        <f>O24+P24</f>
        <v>23700</v>
      </c>
    </row>
    <row r="25" spans="1:17" ht="0.75" customHeight="1">
      <c r="A25" s="2" t="s">
        <v>60</v>
      </c>
      <c r="B25" s="20" t="s">
        <v>61</v>
      </c>
      <c r="C25" s="13"/>
      <c r="D25" s="11"/>
      <c r="E25" s="11">
        <f t="shared" si="10"/>
        <v>0</v>
      </c>
      <c r="F25" s="11"/>
      <c r="G25" s="11">
        <f t="shared" si="11"/>
        <v>0</v>
      </c>
      <c r="H25" s="11"/>
      <c r="I25" s="11">
        <f t="shared" si="12"/>
        <v>0</v>
      </c>
      <c r="J25" s="11"/>
      <c r="K25" s="11">
        <f t="shared" si="7"/>
        <v>0</v>
      </c>
      <c r="L25" s="11"/>
      <c r="M25" s="13">
        <f t="shared" si="9"/>
        <v>0</v>
      </c>
      <c r="N25" s="11"/>
      <c r="O25" s="13">
        <f t="shared" si="13"/>
        <v>0</v>
      </c>
      <c r="P25" s="13"/>
      <c r="Q25" s="13"/>
    </row>
    <row r="26" spans="1:17" ht="38.25">
      <c r="A26" s="2" t="s">
        <v>111</v>
      </c>
      <c r="B26" s="20" t="s">
        <v>112</v>
      </c>
      <c r="C26" s="11">
        <v>9652400</v>
      </c>
      <c r="D26" s="11">
        <v>53277200</v>
      </c>
      <c r="E26" s="11">
        <f t="shared" si="10"/>
        <v>62929600</v>
      </c>
      <c r="F26" s="11"/>
      <c r="G26" s="11">
        <f t="shared" si="11"/>
        <v>62929600</v>
      </c>
      <c r="H26" s="11"/>
      <c r="I26" s="11">
        <f t="shared" si="12"/>
        <v>62929600</v>
      </c>
      <c r="J26" s="11"/>
      <c r="K26" s="11">
        <f t="shared" si="7"/>
        <v>62929600</v>
      </c>
      <c r="L26" s="11"/>
      <c r="M26" s="11">
        <f t="shared" si="9"/>
        <v>62929600</v>
      </c>
      <c r="N26" s="11"/>
      <c r="O26" s="11">
        <f t="shared" si="13"/>
        <v>62929600</v>
      </c>
      <c r="P26" s="11"/>
      <c r="Q26" s="11">
        <f>O26+P26</f>
        <v>62929600</v>
      </c>
    </row>
    <row r="27" spans="1:17" ht="48.75" customHeight="1">
      <c r="A27" s="2" t="s">
        <v>118</v>
      </c>
      <c r="B27" s="20" t="s">
        <v>144</v>
      </c>
      <c r="C27" s="11"/>
      <c r="D27" s="11">
        <v>28441200</v>
      </c>
      <c r="E27" s="11">
        <f t="shared" si="10"/>
        <v>28441200</v>
      </c>
      <c r="F27" s="11"/>
      <c r="G27" s="11">
        <f t="shared" si="11"/>
        <v>28441200</v>
      </c>
      <c r="H27" s="11"/>
      <c r="I27" s="11">
        <f t="shared" si="12"/>
        <v>28441200</v>
      </c>
      <c r="J27" s="11"/>
      <c r="K27" s="11">
        <f t="shared" si="7"/>
        <v>28441200</v>
      </c>
      <c r="L27" s="11"/>
      <c r="M27" s="11">
        <f t="shared" si="9"/>
        <v>28441200</v>
      </c>
      <c r="N27" s="11"/>
      <c r="O27" s="11">
        <f>O28+O29</f>
        <v>28441200</v>
      </c>
      <c r="P27" s="11">
        <f>SUM(P28:P29)</f>
        <v>2295780.45</v>
      </c>
      <c r="Q27" s="11">
        <f>O27+P27</f>
        <v>30736980.45</v>
      </c>
    </row>
    <row r="28" spans="1:17" ht="48.75" customHeight="1">
      <c r="A28" s="2"/>
      <c r="B28" s="20" t="s">
        <v>145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>
        <v>28441200</v>
      </c>
      <c r="P28" s="11">
        <v>0</v>
      </c>
      <c r="Q28" s="11">
        <f>O28+P28</f>
        <v>28441200</v>
      </c>
    </row>
    <row r="29" spans="1:17" ht="63.75">
      <c r="A29" s="2"/>
      <c r="B29" s="15" t="s">
        <v>142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v>0</v>
      </c>
      <c r="P29" s="11">
        <v>2295780.45</v>
      </c>
      <c r="Q29" s="11">
        <f>P29+O29</f>
        <v>2295780.45</v>
      </c>
    </row>
    <row r="30" spans="1:17" ht="12.75">
      <c r="A30" s="2" t="s">
        <v>95</v>
      </c>
      <c r="B30" s="14" t="s">
        <v>12</v>
      </c>
      <c r="C30" s="11">
        <f>SUM(C31:C57)</f>
        <v>248876700</v>
      </c>
      <c r="D30" s="11">
        <f>SUM(D31:D57)</f>
        <v>-40374400</v>
      </c>
      <c r="E30" s="11">
        <f>C30+D30</f>
        <v>208502300</v>
      </c>
      <c r="F30" s="11">
        <f>SUM(F31:F57)</f>
        <v>1426400</v>
      </c>
      <c r="G30" s="11">
        <f>E30+F30</f>
        <v>209928700</v>
      </c>
      <c r="H30" s="11">
        <f>SUM(H31:H59)</f>
        <v>14000000</v>
      </c>
      <c r="I30" s="11">
        <f>SUM(I31:I59)</f>
        <v>223928700</v>
      </c>
      <c r="J30" s="11">
        <f>SUM(J31:J59)</f>
        <v>0</v>
      </c>
      <c r="K30" s="11">
        <f>SUM(K31:K59)</f>
        <v>223928700</v>
      </c>
      <c r="L30" s="11">
        <f>SUM(L31:L59)</f>
        <v>53454900</v>
      </c>
      <c r="M30" s="11">
        <f>M31+M32+M33+M34+M35+M37+M38+M40+M41+M47+M49+M50+M51+M53+M54+M55+M56+M57+M59</f>
        <v>277383600</v>
      </c>
      <c r="N30" s="11">
        <f>SUM(N31:N59)</f>
        <v>4671800</v>
      </c>
      <c r="O30" s="11">
        <f>O31+O32+O33+O34+O35+O37+O38+O40+O41+O47+O49+O50+O51+O53+O54+O55+O56+O57+O59</f>
        <v>282055400</v>
      </c>
      <c r="P30" s="11">
        <f>P31+P32+P33+P34+P35+P37+P38+P40+P41+P47+P49+P50+P51+P53+P54+P55+P56+P57+P59</f>
        <v>-2295780.45</v>
      </c>
      <c r="Q30" s="11">
        <f>Q31+Q32+Q33+Q34+Q35+Q37+Q38+Q40+Q41+Q49+Q50+Q53+Q54+Q56+Q57+Q59</f>
        <v>279759619.55</v>
      </c>
    </row>
    <row r="31" spans="1:17" ht="25.5">
      <c r="A31" s="2"/>
      <c r="B31" s="21" t="s">
        <v>3</v>
      </c>
      <c r="C31" s="11">
        <v>11710000</v>
      </c>
      <c r="D31" s="11">
        <v>0</v>
      </c>
      <c r="E31" s="11">
        <f>C31+D31</f>
        <v>11710000</v>
      </c>
      <c r="F31" s="11"/>
      <c r="G31" s="11">
        <f>E31+F31</f>
        <v>11710000</v>
      </c>
      <c r="H31" s="11"/>
      <c r="I31" s="11">
        <f>G31+H31</f>
        <v>11710000</v>
      </c>
      <c r="J31" s="11"/>
      <c r="K31" s="11">
        <f>I31+J31</f>
        <v>11710000</v>
      </c>
      <c r="L31" s="11"/>
      <c r="M31" s="11">
        <f t="shared" si="9"/>
        <v>11710000</v>
      </c>
      <c r="N31" s="11">
        <v>147700</v>
      </c>
      <c r="O31" s="11">
        <f aca="true" t="shared" si="14" ref="O31:O58">M31+N31</f>
        <v>11857700</v>
      </c>
      <c r="P31" s="11"/>
      <c r="Q31" s="11">
        <f>O31+P31</f>
        <v>11857700</v>
      </c>
    </row>
    <row r="32" spans="1:17" ht="63.75">
      <c r="A32" s="2"/>
      <c r="B32" s="15" t="s">
        <v>35</v>
      </c>
      <c r="C32" s="11">
        <v>156861300</v>
      </c>
      <c r="D32" s="11">
        <v>0</v>
      </c>
      <c r="E32" s="11">
        <f aca="true" t="shared" si="15" ref="E32:E57">C32+D32</f>
        <v>156861300</v>
      </c>
      <c r="F32" s="11"/>
      <c r="G32" s="11">
        <f aca="true" t="shared" si="16" ref="G32:G58">E32+F32</f>
        <v>156861300</v>
      </c>
      <c r="H32" s="11"/>
      <c r="I32" s="11">
        <f aca="true" t="shared" si="17" ref="I32:I59">G32+H32</f>
        <v>156861300</v>
      </c>
      <c r="J32" s="11"/>
      <c r="K32" s="11">
        <f aca="true" t="shared" si="18" ref="K32:K59">I32+J32</f>
        <v>156861300</v>
      </c>
      <c r="L32" s="11">
        <v>60817600</v>
      </c>
      <c r="M32" s="11">
        <f t="shared" si="9"/>
        <v>217678900</v>
      </c>
      <c r="N32" s="11">
        <v>5524100</v>
      </c>
      <c r="O32" s="11">
        <f t="shared" si="14"/>
        <v>223203000</v>
      </c>
      <c r="P32" s="11"/>
      <c r="Q32" s="11">
        <f aca="true" t="shared" si="19" ref="Q32:Q55">O32+P32</f>
        <v>223203000</v>
      </c>
    </row>
    <row r="33" spans="1:17" ht="45" customHeight="1">
      <c r="A33" s="2"/>
      <c r="B33" s="15" t="s">
        <v>62</v>
      </c>
      <c r="C33" s="11">
        <v>14000000</v>
      </c>
      <c r="D33" s="11">
        <v>-4000000</v>
      </c>
      <c r="E33" s="11">
        <f t="shared" si="15"/>
        <v>10000000</v>
      </c>
      <c r="F33" s="11"/>
      <c r="G33" s="11">
        <f t="shared" si="16"/>
        <v>10000000</v>
      </c>
      <c r="H33" s="11"/>
      <c r="I33" s="11">
        <f t="shared" si="17"/>
        <v>10000000</v>
      </c>
      <c r="J33" s="11"/>
      <c r="K33" s="11">
        <f t="shared" si="18"/>
        <v>10000000</v>
      </c>
      <c r="L33" s="11"/>
      <c r="M33" s="11">
        <f t="shared" si="9"/>
        <v>10000000</v>
      </c>
      <c r="N33" s="11"/>
      <c r="O33" s="11">
        <f t="shared" si="14"/>
        <v>10000000</v>
      </c>
      <c r="P33" s="11"/>
      <c r="Q33" s="11">
        <f t="shared" si="19"/>
        <v>10000000</v>
      </c>
    </row>
    <row r="34" spans="1:17" ht="38.25">
      <c r="A34" s="2"/>
      <c r="B34" s="15" t="s">
        <v>69</v>
      </c>
      <c r="C34" s="11">
        <v>176100</v>
      </c>
      <c r="D34" s="11">
        <v>0</v>
      </c>
      <c r="E34" s="11">
        <f t="shared" si="15"/>
        <v>176100</v>
      </c>
      <c r="F34" s="11"/>
      <c r="G34" s="11">
        <f t="shared" si="16"/>
        <v>176100</v>
      </c>
      <c r="H34" s="11"/>
      <c r="I34" s="11">
        <f t="shared" si="17"/>
        <v>176100</v>
      </c>
      <c r="J34" s="11"/>
      <c r="K34" s="11">
        <f t="shared" si="18"/>
        <v>176100</v>
      </c>
      <c r="L34" s="11"/>
      <c r="M34" s="11">
        <f t="shared" si="9"/>
        <v>176100</v>
      </c>
      <c r="N34" s="11"/>
      <c r="O34" s="11">
        <f t="shared" si="14"/>
        <v>176100</v>
      </c>
      <c r="P34" s="11"/>
      <c r="Q34" s="11">
        <f t="shared" si="19"/>
        <v>176100</v>
      </c>
    </row>
    <row r="35" spans="1:17" ht="60.75" customHeight="1">
      <c r="A35" s="2"/>
      <c r="B35" s="22" t="s">
        <v>48</v>
      </c>
      <c r="C35" s="11">
        <v>176100</v>
      </c>
      <c r="D35" s="11">
        <v>0</v>
      </c>
      <c r="E35" s="11">
        <f t="shared" si="15"/>
        <v>176100</v>
      </c>
      <c r="F35" s="11"/>
      <c r="G35" s="11">
        <f t="shared" si="16"/>
        <v>176100</v>
      </c>
      <c r="H35" s="11"/>
      <c r="I35" s="11">
        <f t="shared" si="17"/>
        <v>176100</v>
      </c>
      <c r="J35" s="11"/>
      <c r="K35" s="11">
        <f t="shared" si="18"/>
        <v>176100</v>
      </c>
      <c r="L35" s="11"/>
      <c r="M35" s="11">
        <f t="shared" si="9"/>
        <v>176100</v>
      </c>
      <c r="N35" s="11"/>
      <c r="O35" s="11">
        <f t="shared" si="14"/>
        <v>176100</v>
      </c>
      <c r="P35" s="11"/>
      <c r="Q35" s="11">
        <f t="shared" si="19"/>
        <v>176100</v>
      </c>
    </row>
    <row r="36" spans="1:17" ht="12" customHeight="1" hidden="1">
      <c r="A36" s="2"/>
      <c r="B36" s="22" t="s">
        <v>66</v>
      </c>
      <c r="C36" s="11">
        <v>14000000</v>
      </c>
      <c r="D36" s="11">
        <v>-14000000</v>
      </c>
      <c r="E36" s="11">
        <f t="shared" si="15"/>
        <v>0</v>
      </c>
      <c r="F36" s="11"/>
      <c r="G36" s="11">
        <f t="shared" si="16"/>
        <v>0</v>
      </c>
      <c r="H36" s="11"/>
      <c r="I36" s="11">
        <f t="shared" si="17"/>
        <v>0</v>
      </c>
      <c r="J36" s="11"/>
      <c r="K36" s="11">
        <f t="shared" si="18"/>
        <v>0</v>
      </c>
      <c r="L36" s="11"/>
      <c r="M36" s="13">
        <f t="shared" si="9"/>
        <v>0</v>
      </c>
      <c r="N36" s="11"/>
      <c r="O36" s="13">
        <f t="shared" si="14"/>
        <v>0</v>
      </c>
      <c r="P36" s="13"/>
      <c r="Q36" s="11">
        <f t="shared" si="19"/>
        <v>0</v>
      </c>
    </row>
    <row r="37" spans="1:17" ht="25.5">
      <c r="A37" s="2"/>
      <c r="B37" s="15" t="s">
        <v>50</v>
      </c>
      <c r="C37" s="11">
        <v>256400</v>
      </c>
      <c r="D37" s="11">
        <v>0</v>
      </c>
      <c r="E37" s="11">
        <f t="shared" si="15"/>
        <v>256400</v>
      </c>
      <c r="F37" s="11"/>
      <c r="G37" s="11">
        <f t="shared" si="16"/>
        <v>256400</v>
      </c>
      <c r="H37" s="11"/>
      <c r="I37" s="11">
        <f t="shared" si="17"/>
        <v>256400</v>
      </c>
      <c r="J37" s="11"/>
      <c r="K37" s="11">
        <f t="shared" si="18"/>
        <v>256400</v>
      </c>
      <c r="L37" s="11"/>
      <c r="M37" s="11">
        <f t="shared" si="9"/>
        <v>256400</v>
      </c>
      <c r="N37" s="11"/>
      <c r="O37" s="11">
        <f t="shared" si="14"/>
        <v>256400</v>
      </c>
      <c r="P37" s="11"/>
      <c r="Q37" s="11">
        <f t="shared" si="19"/>
        <v>256400</v>
      </c>
    </row>
    <row r="38" spans="1:17" ht="55.5" customHeight="1">
      <c r="A38" s="2"/>
      <c r="B38" s="15" t="s">
        <v>54</v>
      </c>
      <c r="C38" s="11">
        <v>932900</v>
      </c>
      <c r="D38" s="11">
        <v>0</v>
      </c>
      <c r="E38" s="11">
        <f t="shared" si="15"/>
        <v>932900</v>
      </c>
      <c r="F38" s="11"/>
      <c r="G38" s="11">
        <f t="shared" si="16"/>
        <v>932900</v>
      </c>
      <c r="H38" s="11"/>
      <c r="I38" s="11">
        <f t="shared" si="17"/>
        <v>932900</v>
      </c>
      <c r="J38" s="11"/>
      <c r="K38" s="11">
        <f t="shared" si="18"/>
        <v>932900</v>
      </c>
      <c r="L38" s="11"/>
      <c r="M38" s="11">
        <f t="shared" si="9"/>
        <v>932900</v>
      </c>
      <c r="N38" s="11"/>
      <c r="O38" s="11">
        <f t="shared" si="14"/>
        <v>932900</v>
      </c>
      <c r="P38" s="11"/>
      <c r="Q38" s="11">
        <f t="shared" si="19"/>
        <v>932900</v>
      </c>
    </row>
    <row r="39" spans="1:17" ht="14.25" customHeight="1" hidden="1">
      <c r="A39" s="2"/>
      <c r="B39" s="15" t="s">
        <v>51</v>
      </c>
      <c r="C39" s="13"/>
      <c r="D39" s="11">
        <v>0</v>
      </c>
      <c r="E39" s="11">
        <f t="shared" si="15"/>
        <v>0</v>
      </c>
      <c r="F39" s="11"/>
      <c r="G39" s="11">
        <f t="shared" si="16"/>
        <v>0</v>
      </c>
      <c r="H39" s="11"/>
      <c r="I39" s="11">
        <f t="shared" si="17"/>
        <v>0</v>
      </c>
      <c r="J39" s="11"/>
      <c r="K39" s="11">
        <f t="shared" si="18"/>
        <v>0</v>
      </c>
      <c r="L39" s="11"/>
      <c r="M39" s="13">
        <f t="shared" si="9"/>
        <v>0</v>
      </c>
      <c r="N39" s="11"/>
      <c r="O39" s="13">
        <f t="shared" si="14"/>
        <v>0</v>
      </c>
      <c r="P39" s="13"/>
      <c r="Q39" s="11">
        <f t="shared" si="19"/>
        <v>0</v>
      </c>
    </row>
    <row r="40" spans="1:17" ht="38.25">
      <c r="A40" s="2"/>
      <c r="B40" s="15" t="s">
        <v>52</v>
      </c>
      <c r="C40" s="11">
        <v>997800</v>
      </c>
      <c r="D40" s="11">
        <v>0</v>
      </c>
      <c r="E40" s="11">
        <f t="shared" si="15"/>
        <v>997800</v>
      </c>
      <c r="F40" s="11"/>
      <c r="G40" s="11">
        <f t="shared" si="16"/>
        <v>997800</v>
      </c>
      <c r="H40" s="11"/>
      <c r="I40" s="11">
        <f t="shared" si="17"/>
        <v>997800</v>
      </c>
      <c r="J40" s="11"/>
      <c r="K40" s="11">
        <f t="shared" si="18"/>
        <v>997800</v>
      </c>
      <c r="L40" s="11"/>
      <c r="M40" s="11">
        <f t="shared" si="9"/>
        <v>997800</v>
      </c>
      <c r="N40" s="11"/>
      <c r="O40" s="11">
        <f t="shared" si="14"/>
        <v>997800</v>
      </c>
      <c r="P40" s="11"/>
      <c r="Q40" s="11">
        <f t="shared" si="19"/>
        <v>997800</v>
      </c>
    </row>
    <row r="41" spans="1:17" ht="22.5" customHeight="1">
      <c r="A41" s="2"/>
      <c r="B41" s="16" t="s">
        <v>53</v>
      </c>
      <c r="C41" s="11">
        <v>8608700</v>
      </c>
      <c r="D41" s="11">
        <v>0</v>
      </c>
      <c r="E41" s="11">
        <f t="shared" si="15"/>
        <v>8608700</v>
      </c>
      <c r="F41" s="11"/>
      <c r="G41" s="11">
        <f t="shared" si="16"/>
        <v>8608700</v>
      </c>
      <c r="H41" s="11"/>
      <c r="I41" s="11">
        <f t="shared" si="17"/>
        <v>8608700</v>
      </c>
      <c r="J41" s="11"/>
      <c r="K41" s="11">
        <f t="shared" si="18"/>
        <v>8608700</v>
      </c>
      <c r="L41" s="11"/>
      <c r="M41" s="11">
        <f t="shared" si="9"/>
        <v>8608700</v>
      </c>
      <c r="N41" s="11"/>
      <c r="O41" s="11">
        <f t="shared" si="14"/>
        <v>8608700</v>
      </c>
      <c r="P41" s="11"/>
      <c r="Q41" s="11">
        <f t="shared" si="19"/>
        <v>8608700</v>
      </c>
    </row>
    <row r="42" spans="1:17" ht="8.25" customHeight="1" hidden="1">
      <c r="A42" s="2"/>
      <c r="B42" s="16" t="s">
        <v>55</v>
      </c>
      <c r="C42" s="13"/>
      <c r="D42" s="11">
        <v>0</v>
      </c>
      <c r="E42" s="11">
        <f t="shared" si="15"/>
        <v>0</v>
      </c>
      <c r="F42" s="11"/>
      <c r="G42" s="11">
        <f t="shared" si="16"/>
        <v>0</v>
      </c>
      <c r="H42" s="11"/>
      <c r="I42" s="11">
        <f t="shared" si="17"/>
        <v>0</v>
      </c>
      <c r="J42" s="11"/>
      <c r="K42" s="11">
        <f t="shared" si="18"/>
        <v>0</v>
      </c>
      <c r="L42" s="11"/>
      <c r="M42" s="13">
        <f t="shared" si="9"/>
        <v>0</v>
      </c>
      <c r="N42" s="11"/>
      <c r="O42" s="13">
        <f t="shared" si="14"/>
        <v>0</v>
      </c>
      <c r="P42" s="13"/>
      <c r="Q42" s="11">
        <f t="shared" si="19"/>
        <v>0</v>
      </c>
    </row>
    <row r="43" spans="1:17" ht="18.75" customHeight="1" hidden="1">
      <c r="A43" s="2"/>
      <c r="B43" s="16" t="s">
        <v>68</v>
      </c>
      <c r="C43" s="13"/>
      <c r="D43" s="11">
        <v>0</v>
      </c>
      <c r="E43" s="11">
        <f t="shared" si="15"/>
        <v>0</v>
      </c>
      <c r="F43" s="11"/>
      <c r="G43" s="11">
        <f t="shared" si="16"/>
        <v>0</v>
      </c>
      <c r="H43" s="11"/>
      <c r="I43" s="11">
        <f t="shared" si="17"/>
        <v>0</v>
      </c>
      <c r="J43" s="11"/>
      <c r="K43" s="11">
        <f t="shared" si="18"/>
        <v>0</v>
      </c>
      <c r="L43" s="11"/>
      <c r="M43" s="13">
        <f t="shared" si="9"/>
        <v>0</v>
      </c>
      <c r="N43" s="11"/>
      <c r="O43" s="13">
        <f t="shared" si="14"/>
        <v>0</v>
      </c>
      <c r="P43" s="13"/>
      <c r="Q43" s="11">
        <f t="shared" si="19"/>
        <v>0</v>
      </c>
    </row>
    <row r="44" spans="1:17" ht="26.25" customHeight="1" hidden="1">
      <c r="A44" s="2"/>
      <c r="B44" s="16" t="s">
        <v>67</v>
      </c>
      <c r="C44" s="11">
        <v>102800</v>
      </c>
      <c r="D44" s="11">
        <v>4170800</v>
      </c>
      <c r="E44" s="11">
        <f t="shared" si="15"/>
        <v>4273600</v>
      </c>
      <c r="F44" s="11">
        <v>-4273600</v>
      </c>
      <c r="G44" s="11">
        <f t="shared" si="16"/>
        <v>0</v>
      </c>
      <c r="H44" s="11"/>
      <c r="I44" s="11">
        <f t="shared" si="17"/>
        <v>0</v>
      </c>
      <c r="J44" s="11"/>
      <c r="K44" s="11">
        <f t="shared" si="18"/>
        <v>0</v>
      </c>
      <c r="L44" s="11"/>
      <c r="M44" s="13">
        <f t="shared" si="9"/>
        <v>0</v>
      </c>
      <c r="N44" s="11"/>
      <c r="O44" s="13">
        <f t="shared" si="14"/>
        <v>0</v>
      </c>
      <c r="P44" s="13"/>
      <c r="Q44" s="11">
        <f t="shared" si="19"/>
        <v>0</v>
      </c>
    </row>
    <row r="45" spans="1:17" ht="16.5" customHeight="1" hidden="1">
      <c r="A45" s="2"/>
      <c r="B45" s="15" t="s">
        <v>56</v>
      </c>
      <c r="C45" s="13"/>
      <c r="D45" s="11">
        <v>0</v>
      </c>
      <c r="E45" s="11">
        <f t="shared" si="15"/>
        <v>0</v>
      </c>
      <c r="F45" s="11"/>
      <c r="G45" s="11">
        <f t="shared" si="16"/>
        <v>0</v>
      </c>
      <c r="H45" s="11"/>
      <c r="I45" s="11">
        <f t="shared" si="17"/>
        <v>0</v>
      </c>
      <c r="J45" s="11"/>
      <c r="K45" s="11">
        <f t="shared" si="18"/>
        <v>0</v>
      </c>
      <c r="L45" s="11"/>
      <c r="M45" s="13">
        <f t="shared" si="9"/>
        <v>0</v>
      </c>
      <c r="N45" s="11"/>
      <c r="O45" s="13">
        <f t="shared" si="14"/>
        <v>0</v>
      </c>
      <c r="P45" s="13"/>
      <c r="Q45" s="11">
        <f t="shared" si="19"/>
        <v>0</v>
      </c>
    </row>
    <row r="46" spans="1:17" ht="27" customHeight="1" hidden="1">
      <c r="A46" s="2"/>
      <c r="B46" s="15" t="s">
        <v>64</v>
      </c>
      <c r="C46" s="13"/>
      <c r="D46" s="11">
        <v>0</v>
      </c>
      <c r="E46" s="11">
        <f t="shared" si="15"/>
        <v>0</v>
      </c>
      <c r="F46" s="11"/>
      <c r="G46" s="11">
        <f t="shared" si="16"/>
        <v>0</v>
      </c>
      <c r="H46" s="11"/>
      <c r="I46" s="11">
        <f t="shared" si="17"/>
        <v>0</v>
      </c>
      <c r="J46" s="11"/>
      <c r="K46" s="11">
        <f t="shared" si="18"/>
        <v>0</v>
      </c>
      <c r="L46" s="11"/>
      <c r="M46" s="13">
        <f t="shared" si="9"/>
        <v>0</v>
      </c>
      <c r="N46" s="11"/>
      <c r="O46" s="13">
        <f t="shared" si="14"/>
        <v>0</v>
      </c>
      <c r="P46" s="13"/>
      <c r="Q46" s="11">
        <f t="shared" si="19"/>
        <v>0</v>
      </c>
    </row>
    <row r="47" spans="1:17" ht="39.75" customHeight="1" hidden="1">
      <c r="A47" s="2"/>
      <c r="B47" s="15" t="s">
        <v>65</v>
      </c>
      <c r="C47" s="11">
        <v>714200</v>
      </c>
      <c r="D47" s="11">
        <v>0</v>
      </c>
      <c r="E47" s="11">
        <f t="shared" si="15"/>
        <v>714200</v>
      </c>
      <c r="F47" s="11"/>
      <c r="G47" s="11">
        <f t="shared" si="16"/>
        <v>714200</v>
      </c>
      <c r="H47" s="11"/>
      <c r="I47" s="11">
        <f t="shared" si="17"/>
        <v>714200</v>
      </c>
      <c r="J47" s="11"/>
      <c r="K47" s="11">
        <f t="shared" si="18"/>
        <v>714200</v>
      </c>
      <c r="L47" s="11">
        <v>-714200</v>
      </c>
      <c r="M47" s="13">
        <f t="shared" si="9"/>
        <v>0</v>
      </c>
      <c r="N47" s="11"/>
      <c r="O47" s="13">
        <f t="shared" si="14"/>
        <v>0</v>
      </c>
      <c r="P47" s="13"/>
      <c r="Q47" s="11">
        <f t="shared" si="19"/>
        <v>0</v>
      </c>
    </row>
    <row r="48" spans="1:17" ht="24" customHeight="1" hidden="1">
      <c r="A48" s="2"/>
      <c r="B48" s="15" t="s">
        <v>57</v>
      </c>
      <c r="C48" s="13"/>
      <c r="D48" s="11">
        <v>0</v>
      </c>
      <c r="E48" s="11">
        <f t="shared" si="15"/>
        <v>0</v>
      </c>
      <c r="F48" s="11"/>
      <c r="G48" s="11">
        <f t="shared" si="16"/>
        <v>0</v>
      </c>
      <c r="H48" s="11"/>
      <c r="I48" s="11">
        <f t="shared" si="17"/>
        <v>0</v>
      </c>
      <c r="J48" s="11"/>
      <c r="K48" s="11">
        <f t="shared" si="18"/>
        <v>0</v>
      </c>
      <c r="L48" s="11"/>
      <c r="M48" s="13">
        <f t="shared" si="9"/>
        <v>0</v>
      </c>
      <c r="N48" s="11"/>
      <c r="O48" s="13">
        <f t="shared" si="14"/>
        <v>0</v>
      </c>
      <c r="P48" s="13"/>
      <c r="Q48" s="11">
        <f t="shared" si="19"/>
        <v>0</v>
      </c>
    </row>
    <row r="49" spans="1:17" ht="25.5">
      <c r="A49" s="2"/>
      <c r="B49" s="15" t="s">
        <v>102</v>
      </c>
      <c r="C49" s="11">
        <v>1800000</v>
      </c>
      <c r="D49" s="11">
        <v>0</v>
      </c>
      <c r="E49" s="11">
        <f t="shared" si="15"/>
        <v>1800000</v>
      </c>
      <c r="F49" s="11"/>
      <c r="G49" s="11">
        <f t="shared" si="16"/>
        <v>1800000</v>
      </c>
      <c r="H49" s="11"/>
      <c r="I49" s="11">
        <f t="shared" si="17"/>
        <v>1800000</v>
      </c>
      <c r="J49" s="11"/>
      <c r="K49" s="11">
        <f t="shared" si="18"/>
        <v>1800000</v>
      </c>
      <c r="L49" s="11"/>
      <c r="M49" s="11">
        <f t="shared" si="9"/>
        <v>1800000</v>
      </c>
      <c r="N49" s="11"/>
      <c r="O49" s="11">
        <f t="shared" si="14"/>
        <v>1800000</v>
      </c>
      <c r="P49" s="11"/>
      <c r="Q49" s="11">
        <f t="shared" si="19"/>
        <v>1800000</v>
      </c>
    </row>
    <row r="50" spans="1:17" ht="38.25">
      <c r="A50" s="2"/>
      <c r="B50" s="15" t="s">
        <v>103</v>
      </c>
      <c r="C50" s="11">
        <v>264700</v>
      </c>
      <c r="D50" s="11">
        <v>0</v>
      </c>
      <c r="E50" s="11">
        <f t="shared" si="15"/>
        <v>264700</v>
      </c>
      <c r="F50" s="11"/>
      <c r="G50" s="11">
        <f t="shared" si="16"/>
        <v>264700</v>
      </c>
      <c r="H50" s="11"/>
      <c r="I50" s="11">
        <f t="shared" si="17"/>
        <v>264700</v>
      </c>
      <c r="J50" s="11"/>
      <c r="K50" s="11">
        <f t="shared" si="18"/>
        <v>264700</v>
      </c>
      <c r="L50" s="11"/>
      <c r="M50" s="11">
        <f t="shared" si="9"/>
        <v>264700</v>
      </c>
      <c r="N50" s="11"/>
      <c r="O50" s="11">
        <f t="shared" si="14"/>
        <v>264700</v>
      </c>
      <c r="P50" s="11"/>
      <c r="Q50" s="11">
        <f t="shared" si="19"/>
        <v>264700</v>
      </c>
    </row>
    <row r="51" spans="1:17" ht="30.75" customHeight="1" hidden="1">
      <c r="A51" s="2"/>
      <c r="B51" s="15" t="s">
        <v>104</v>
      </c>
      <c r="C51" s="11">
        <v>5976500</v>
      </c>
      <c r="D51" s="11">
        <v>0</v>
      </c>
      <c r="E51" s="11">
        <f t="shared" si="15"/>
        <v>5976500</v>
      </c>
      <c r="F51" s="11"/>
      <c r="G51" s="11">
        <f t="shared" si="16"/>
        <v>5976500</v>
      </c>
      <c r="H51" s="11"/>
      <c r="I51" s="11">
        <f t="shared" si="17"/>
        <v>5976500</v>
      </c>
      <c r="J51" s="11"/>
      <c r="K51" s="11">
        <f t="shared" si="18"/>
        <v>5976500</v>
      </c>
      <c r="L51" s="11">
        <v>-5976500</v>
      </c>
      <c r="M51" s="11">
        <f t="shared" si="9"/>
        <v>0</v>
      </c>
      <c r="N51" s="11"/>
      <c r="O51" s="11">
        <f t="shared" si="14"/>
        <v>0</v>
      </c>
      <c r="P51" s="11"/>
      <c r="Q51" s="11">
        <f t="shared" si="19"/>
        <v>0</v>
      </c>
    </row>
    <row r="52" spans="1:17" ht="30.75" customHeight="1" hidden="1">
      <c r="A52" s="2"/>
      <c r="B52" s="15" t="s">
        <v>105</v>
      </c>
      <c r="C52" s="11">
        <v>28441200</v>
      </c>
      <c r="D52" s="11">
        <v>-28441200</v>
      </c>
      <c r="E52" s="11">
        <f t="shared" si="15"/>
        <v>0</v>
      </c>
      <c r="F52" s="11"/>
      <c r="G52" s="11">
        <f t="shared" si="16"/>
        <v>0</v>
      </c>
      <c r="H52" s="11"/>
      <c r="I52" s="11">
        <f t="shared" si="17"/>
        <v>0</v>
      </c>
      <c r="J52" s="11"/>
      <c r="K52" s="11">
        <f t="shared" si="18"/>
        <v>0</v>
      </c>
      <c r="L52" s="11"/>
      <c r="M52" s="11">
        <f t="shared" si="9"/>
        <v>0</v>
      </c>
      <c r="N52" s="11"/>
      <c r="O52" s="11">
        <f t="shared" si="14"/>
        <v>0</v>
      </c>
      <c r="P52" s="11"/>
      <c r="Q52" s="11">
        <f t="shared" si="19"/>
        <v>0</v>
      </c>
    </row>
    <row r="53" spans="1:17" ht="25.5">
      <c r="A53" s="2"/>
      <c r="B53" s="15" t="s">
        <v>106</v>
      </c>
      <c r="C53" s="11">
        <v>630000</v>
      </c>
      <c r="D53" s="11">
        <v>-24000</v>
      </c>
      <c r="E53" s="11">
        <f t="shared" si="15"/>
        <v>606000</v>
      </c>
      <c r="F53" s="11"/>
      <c r="G53" s="11">
        <f t="shared" si="16"/>
        <v>606000</v>
      </c>
      <c r="H53" s="11"/>
      <c r="I53" s="11">
        <f t="shared" si="17"/>
        <v>606000</v>
      </c>
      <c r="J53" s="11"/>
      <c r="K53" s="11">
        <f t="shared" si="18"/>
        <v>606000</v>
      </c>
      <c r="L53" s="11"/>
      <c r="M53" s="11">
        <f t="shared" si="9"/>
        <v>606000</v>
      </c>
      <c r="N53" s="11"/>
      <c r="O53" s="11">
        <f t="shared" si="14"/>
        <v>606000</v>
      </c>
      <c r="P53" s="11"/>
      <c r="Q53" s="11">
        <f t="shared" si="19"/>
        <v>606000</v>
      </c>
    </row>
    <row r="54" spans="1:17" ht="25.5">
      <c r="A54" s="2"/>
      <c r="B54" s="15" t="s">
        <v>107</v>
      </c>
      <c r="C54" s="11">
        <v>200000</v>
      </c>
      <c r="D54" s="11">
        <v>920000</v>
      </c>
      <c r="E54" s="11">
        <f t="shared" si="15"/>
        <v>1120000</v>
      </c>
      <c r="F54" s="11"/>
      <c r="G54" s="11">
        <f t="shared" si="16"/>
        <v>1120000</v>
      </c>
      <c r="H54" s="11"/>
      <c r="I54" s="11">
        <f t="shared" si="17"/>
        <v>1120000</v>
      </c>
      <c r="J54" s="11"/>
      <c r="K54" s="11">
        <f t="shared" si="18"/>
        <v>1120000</v>
      </c>
      <c r="L54" s="11">
        <v>-672000</v>
      </c>
      <c r="M54" s="11">
        <f t="shared" si="9"/>
        <v>448000</v>
      </c>
      <c r="N54" s="11"/>
      <c r="O54" s="11">
        <f t="shared" si="14"/>
        <v>448000</v>
      </c>
      <c r="P54" s="11"/>
      <c r="Q54" s="11">
        <f t="shared" si="19"/>
        <v>448000</v>
      </c>
    </row>
    <row r="55" spans="1:17" ht="39.75" customHeight="1" hidden="1">
      <c r="A55" s="2"/>
      <c r="B55" s="15" t="s">
        <v>116</v>
      </c>
      <c r="C55" s="11">
        <v>0</v>
      </c>
      <c r="D55" s="11">
        <v>1000000</v>
      </c>
      <c r="E55" s="11">
        <f t="shared" si="15"/>
        <v>1000000</v>
      </c>
      <c r="F55" s="11"/>
      <c r="G55" s="11">
        <f t="shared" si="16"/>
        <v>1000000</v>
      </c>
      <c r="H55" s="11"/>
      <c r="I55" s="11">
        <f t="shared" si="17"/>
        <v>1000000</v>
      </c>
      <c r="J55" s="11"/>
      <c r="K55" s="11">
        <f t="shared" si="18"/>
        <v>1000000</v>
      </c>
      <c r="L55" s="11"/>
      <c r="M55" s="11">
        <f t="shared" si="9"/>
        <v>1000000</v>
      </c>
      <c r="N55" s="11">
        <v>-1000000</v>
      </c>
      <c r="O55" s="11">
        <f t="shared" si="14"/>
        <v>0</v>
      </c>
      <c r="P55" s="11"/>
      <c r="Q55" s="11">
        <f t="shared" si="19"/>
        <v>0</v>
      </c>
    </row>
    <row r="56" spans="1:17" ht="72.75" customHeight="1">
      <c r="A56" s="2"/>
      <c r="B56" s="15" t="s">
        <v>143</v>
      </c>
      <c r="C56" s="11">
        <v>0</v>
      </c>
      <c r="D56" s="11">
        <v>0</v>
      </c>
      <c r="E56" s="11">
        <v>0</v>
      </c>
      <c r="F56" s="11">
        <v>5700000</v>
      </c>
      <c r="G56" s="11">
        <f t="shared" si="16"/>
        <v>5700000</v>
      </c>
      <c r="H56" s="11"/>
      <c r="I56" s="11">
        <f t="shared" si="17"/>
        <v>5700000</v>
      </c>
      <c r="J56" s="11"/>
      <c r="K56" s="11">
        <f t="shared" si="18"/>
        <v>5700000</v>
      </c>
      <c r="L56" s="11"/>
      <c r="M56" s="11">
        <f t="shared" si="9"/>
        <v>5700000</v>
      </c>
      <c r="N56" s="11"/>
      <c r="O56" s="11">
        <f t="shared" si="14"/>
        <v>5700000</v>
      </c>
      <c r="P56" s="11">
        <v>-2295780.45</v>
      </c>
      <c r="Q56" s="11">
        <f>O56+P56</f>
        <v>3404219.55</v>
      </c>
    </row>
    <row r="57" spans="1:17" ht="24.75" customHeight="1">
      <c r="A57" s="2"/>
      <c r="B57" s="15" t="s">
        <v>108</v>
      </c>
      <c r="C57" s="11">
        <v>3028000</v>
      </c>
      <c r="D57" s="11">
        <v>0</v>
      </c>
      <c r="E57" s="11">
        <f t="shared" si="15"/>
        <v>3028000</v>
      </c>
      <c r="F57" s="11"/>
      <c r="G57" s="11">
        <f t="shared" si="16"/>
        <v>3028000</v>
      </c>
      <c r="H57" s="11"/>
      <c r="I57" s="11">
        <f t="shared" si="17"/>
        <v>3028000</v>
      </c>
      <c r="J57" s="11"/>
      <c r="K57" s="11">
        <f t="shared" si="18"/>
        <v>3028000</v>
      </c>
      <c r="L57" s="11"/>
      <c r="M57" s="11">
        <f t="shared" si="9"/>
        <v>3028000</v>
      </c>
      <c r="N57" s="11"/>
      <c r="O57" s="11">
        <f t="shared" si="14"/>
        <v>3028000</v>
      </c>
      <c r="P57" s="11"/>
      <c r="Q57" s="11">
        <f>O57+P57</f>
        <v>3028000</v>
      </c>
    </row>
    <row r="58" spans="1:17" ht="23.25" customHeight="1" hidden="1">
      <c r="A58" s="2"/>
      <c r="B58" s="15" t="s">
        <v>109</v>
      </c>
      <c r="C58" s="11">
        <v>0</v>
      </c>
      <c r="D58" s="11"/>
      <c r="E58" s="11"/>
      <c r="F58" s="11"/>
      <c r="G58" s="11">
        <f t="shared" si="16"/>
        <v>0</v>
      </c>
      <c r="H58" s="11"/>
      <c r="I58" s="11">
        <f t="shared" si="17"/>
        <v>0</v>
      </c>
      <c r="J58" s="11"/>
      <c r="K58" s="11">
        <f t="shared" si="18"/>
        <v>0</v>
      </c>
      <c r="L58" s="11"/>
      <c r="M58" s="13">
        <f t="shared" si="9"/>
        <v>0</v>
      </c>
      <c r="N58" s="11"/>
      <c r="O58" s="13">
        <f t="shared" si="14"/>
        <v>0</v>
      </c>
      <c r="P58" s="13"/>
      <c r="Q58" s="11">
        <f>O58+P58</f>
        <v>0</v>
      </c>
    </row>
    <row r="59" spans="1:17" ht="42" customHeight="1">
      <c r="A59" s="2"/>
      <c r="B59" s="15" t="s">
        <v>129</v>
      </c>
      <c r="C59" s="11"/>
      <c r="D59" s="11"/>
      <c r="E59" s="11"/>
      <c r="F59" s="11"/>
      <c r="G59" s="11">
        <v>0</v>
      </c>
      <c r="H59" s="11">
        <v>14000000</v>
      </c>
      <c r="I59" s="11">
        <f t="shared" si="17"/>
        <v>14000000</v>
      </c>
      <c r="J59" s="11"/>
      <c r="K59" s="11">
        <f t="shared" si="18"/>
        <v>14000000</v>
      </c>
      <c r="L59" s="11"/>
      <c r="M59" s="11">
        <f>K59+L59</f>
        <v>14000000</v>
      </c>
      <c r="N59" s="11"/>
      <c r="O59" s="11">
        <f>M59+N59</f>
        <v>14000000</v>
      </c>
      <c r="P59" s="11"/>
      <c r="Q59" s="11">
        <f>O59+P59</f>
        <v>14000000</v>
      </c>
    </row>
    <row r="60" spans="1:17" ht="25.5">
      <c r="A60" s="8" t="s">
        <v>85</v>
      </c>
      <c r="B60" s="10" t="s">
        <v>10</v>
      </c>
      <c r="C60" s="1">
        <f>C61+C62+C63+C89+C90+C91+C92+C93+C94+C95+C96+C97+C98+C99+C100+C101+C102</f>
        <v>950018600</v>
      </c>
      <c r="D60" s="1">
        <f>D61+D62+D63+D90+D91+D92+D93+D94+D95+D96+D97+D98+D99+D100+D101+D102</f>
        <v>2957500</v>
      </c>
      <c r="E60" s="1">
        <f>E61+E62+E63+E89+E90+E91+E94+E95+E96+E97+E98+E99+E100+E101+E102</f>
        <v>952976100</v>
      </c>
      <c r="F60" s="1">
        <f>F61+F62+F63+F89+F90+F91+F94+F95+F96+F97+F98+F99+F100+F101+F102</f>
        <v>800000</v>
      </c>
      <c r="G60" s="1">
        <f>E60+F60</f>
        <v>953776100</v>
      </c>
      <c r="H60" s="1">
        <f>H61+H62+H63+H89+H90+H91+H94+H95+H96+H97+H98+H99+H100+H101+H102</f>
        <v>1067630</v>
      </c>
      <c r="I60" s="1">
        <f>H60+G60</f>
        <v>954843730</v>
      </c>
      <c r="J60" s="1">
        <f>J61+J62+J63+J89+J90+J91+J94+J95+J96+J97+J98+J99+J100+J101+J102</f>
        <v>0</v>
      </c>
      <c r="K60" s="1">
        <f>J60+I60</f>
        <v>954843730</v>
      </c>
      <c r="L60" s="1">
        <f>L61+L62+L63+L89+L90+L91+L94+L95+L96+L97+L98+L99+L100+L101+L102</f>
        <v>52475130</v>
      </c>
      <c r="M60" s="1">
        <f>M61+M62+M63+M89+M90+M91+M94+M95+M96+M97+M98+M99+M100+M101+M102</f>
        <v>1007318860</v>
      </c>
      <c r="N60" s="1">
        <f>N61+N62+N63+N89+N90+N91+N94+N95+N96+N97+N98+N99+N100+N101+N102</f>
        <v>4067240</v>
      </c>
      <c r="O60" s="1">
        <f>O61+O62+O63+O89+O90+O91+O94+O95+O96+O97+O98+O99+O100+O101+O102</f>
        <v>1011386100</v>
      </c>
      <c r="P60" s="1">
        <f>P61+P62+P63+P89+P90+P91+P94+P95+P96+P97+P98+P99+P100+P101+P102+P104</f>
        <v>-2347700</v>
      </c>
      <c r="Q60" s="1">
        <f>Q61+Q62+Q63+Q89+Q90+Q91+Q94+Q95+Q96+Q97+Q98+Q99+Q100+Q101+Q102</f>
        <v>1008466700</v>
      </c>
    </row>
    <row r="61" spans="1:17" ht="38.25">
      <c r="A61" s="2" t="s">
        <v>86</v>
      </c>
      <c r="B61" s="14" t="s">
        <v>1</v>
      </c>
      <c r="C61" s="11">
        <v>1305100</v>
      </c>
      <c r="D61" s="11">
        <v>0</v>
      </c>
      <c r="E61" s="11">
        <f>C61+D61</f>
        <v>1305100</v>
      </c>
      <c r="F61" s="11"/>
      <c r="G61" s="11">
        <f>E61+F61</f>
        <v>1305100</v>
      </c>
      <c r="H61" s="11"/>
      <c r="I61" s="11">
        <f aca="true" t="shared" si="20" ref="I61:I66">G61+H61</f>
        <v>1305100</v>
      </c>
      <c r="J61" s="11"/>
      <c r="K61" s="11">
        <f aca="true" t="shared" si="21" ref="K61:K101">I61+J61</f>
        <v>1305100</v>
      </c>
      <c r="L61" s="11"/>
      <c r="M61" s="11">
        <f aca="true" t="shared" si="22" ref="M61:M105">K61+L61</f>
        <v>1305100</v>
      </c>
      <c r="N61" s="11">
        <v>-100000</v>
      </c>
      <c r="O61" s="11">
        <f>M61+N61</f>
        <v>1205100</v>
      </c>
      <c r="P61" s="11">
        <v>50000</v>
      </c>
      <c r="Q61" s="11">
        <f>O61+P61</f>
        <v>1255100</v>
      </c>
    </row>
    <row r="62" spans="1:17" ht="38.25">
      <c r="A62" s="2" t="s">
        <v>87</v>
      </c>
      <c r="B62" s="14" t="s">
        <v>46</v>
      </c>
      <c r="C62" s="11">
        <v>6866500</v>
      </c>
      <c r="D62" s="11">
        <v>0</v>
      </c>
      <c r="E62" s="11">
        <f>C62+D62</f>
        <v>6866500</v>
      </c>
      <c r="F62" s="11"/>
      <c r="G62" s="11">
        <f>E62+F62</f>
        <v>6866500</v>
      </c>
      <c r="H62" s="11"/>
      <c r="I62" s="11">
        <f t="shared" si="20"/>
        <v>6866500</v>
      </c>
      <c r="J62" s="11"/>
      <c r="K62" s="11">
        <f t="shared" si="21"/>
        <v>6866500</v>
      </c>
      <c r="L62" s="11">
        <v>-340200</v>
      </c>
      <c r="M62" s="11">
        <f t="shared" si="22"/>
        <v>6526300</v>
      </c>
      <c r="N62" s="11"/>
      <c r="O62" s="11">
        <f>M62+N62</f>
        <v>6526300</v>
      </c>
      <c r="P62" s="11">
        <f>-160400+39800</f>
        <v>-120600</v>
      </c>
      <c r="Q62" s="11">
        <f>O62+P62</f>
        <v>6405700</v>
      </c>
    </row>
    <row r="63" spans="1:17" ht="25.5">
      <c r="A63" s="2" t="s">
        <v>88</v>
      </c>
      <c r="B63" s="14" t="s">
        <v>9</v>
      </c>
      <c r="C63" s="11">
        <f>C64+C65+C66+C68+C69+C70+C71+C72+C73+C74+C75+C76+C77+C78+C79+C80+C81+C82+C83+C84+C85+C86+C87+C88</f>
        <v>832786200</v>
      </c>
      <c r="D63" s="11">
        <f>SUM(D64:D88)</f>
        <v>-2267100</v>
      </c>
      <c r="E63" s="11">
        <f>C63+D63</f>
        <v>830519100</v>
      </c>
      <c r="F63" s="11">
        <f>SUM(F64:F88)</f>
        <v>800000</v>
      </c>
      <c r="G63" s="11">
        <f>E63+F63</f>
        <v>831319100</v>
      </c>
      <c r="H63" s="11">
        <f>SUM(H64:H88)</f>
        <v>20700</v>
      </c>
      <c r="I63" s="11">
        <f t="shared" si="20"/>
        <v>831339800</v>
      </c>
      <c r="J63" s="11">
        <f>SUM(J64:J88)</f>
        <v>0</v>
      </c>
      <c r="K63" s="11">
        <f t="shared" si="21"/>
        <v>831339800</v>
      </c>
      <c r="L63" s="11">
        <f>L64+L65+L66+L68+L69+L70+L71+L72+L73+L74+L75+L76+L77+L78+L79+L80+L81+L82+L83+L84+L85+L86+L87+L88</f>
        <v>52092500</v>
      </c>
      <c r="M63" s="11">
        <f>M64+M65+M66+M68+M69+M70+M71+M72+M73+M74+M75+M76+M77+M78+M79+M80+M81+M82+M83+M84+M85+M86+M87+M88</f>
        <v>883432300</v>
      </c>
      <c r="N63" s="11">
        <f>N64+N65+N66+N68+N69+N70+N71+N72+N73+N74+N75+N76+N77+N78+N79+N80+N81+N82+N83+N84+N85+N86+N87+N88</f>
        <v>2542940</v>
      </c>
      <c r="O63" s="11">
        <f>O64+O65+O66+O68+O69+O70+O71+O72+O73+O74+O75+O76+O77+O78+O79+O80+O81+O82+O83+O84+O85+O86+O87+O88</f>
        <v>885975240</v>
      </c>
      <c r="P63" s="11">
        <f>P64+P65+P66+P68+P69+P70+P71+P72+P73+P74+P75+P76+P77+P78+P79+P80+P81+P82+P83+P84+P85+P86+P87+P88</f>
        <v>-1122900</v>
      </c>
      <c r="Q63" s="11">
        <f>O63+P63</f>
        <v>884852340</v>
      </c>
    </row>
    <row r="64" spans="1:17" ht="25.5">
      <c r="A64" s="2"/>
      <c r="B64" s="20" t="s">
        <v>40</v>
      </c>
      <c r="C64" s="11">
        <f>192700+27200</f>
        <v>219900</v>
      </c>
      <c r="D64" s="11">
        <v>0</v>
      </c>
      <c r="E64" s="11">
        <f>C64+D64</f>
        <v>219900</v>
      </c>
      <c r="F64" s="11"/>
      <c r="G64" s="11">
        <f>E64+F64</f>
        <v>219900</v>
      </c>
      <c r="H64" s="11"/>
      <c r="I64" s="11">
        <f t="shared" si="20"/>
        <v>219900</v>
      </c>
      <c r="J64" s="11"/>
      <c r="K64" s="11">
        <f t="shared" si="21"/>
        <v>219900</v>
      </c>
      <c r="L64" s="11"/>
      <c r="M64" s="11">
        <f t="shared" si="22"/>
        <v>219900</v>
      </c>
      <c r="N64" s="11">
        <v>-8700</v>
      </c>
      <c r="O64" s="11">
        <f aca="true" t="shared" si="23" ref="O64:O105">M64+N64</f>
        <v>211200</v>
      </c>
      <c r="P64" s="11"/>
      <c r="Q64" s="11">
        <f>O64+P64</f>
        <v>211200</v>
      </c>
    </row>
    <row r="65" spans="1:17" ht="51">
      <c r="A65" s="2"/>
      <c r="B65" s="21" t="s">
        <v>29</v>
      </c>
      <c r="C65" s="11">
        <v>14349500</v>
      </c>
      <c r="D65" s="11">
        <v>214920</v>
      </c>
      <c r="E65" s="11">
        <f aca="true" t="shared" si="24" ref="E65:E88">C65+D65</f>
        <v>14564420</v>
      </c>
      <c r="F65" s="11"/>
      <c r="G65" s="11">
        <f aca="true" t="shared" si="25" ref="G65:G101">E65+F65</f>
        <v>14564420</v>
      </c>
      <c r="H65" s="11">
        <v>20700</v>
      </c>
      <c r="I65" s="11">
        <f t="shared" si="20"/>
        <v>14585120</v>
      </c>
      <c r="J65" s="11"/>
      <c r="K65" s="11">
        <f t="shared" si="21"/>
        <v>14585120</v>
      </c>
      <c r="L65" s="11">
        <v>1893800</v>
      </c>
      <c r="M65" s="11">
        <f t="shared" si="22"/>
        <v>16478920</v>
      </c>
      <c r="N65" s="11">
        <v>74500</v>
      </c>
      <c r="O65" s="11">
        <f t="shared" si="23"/>
        <v>16553420</v>
      </c>
      <c r="P65" s="11">
        <v>5100</v>
      </c>
      <c r="Q65" s="11">
        <f>O65+P65</f>
        <v>16558520</v>
      </c>
    </row>
    <row r="66" spans="1:17" ht="27" customHeight="1">
      <c r="A66" s="2"/>
      <c r="B66" s="17" t="s">
        <v>19</v>
      </c>
      <c r="C66" s="11">
        <v>161869400</v>
      </c>
      <c r="D66" s="11">
        <v>0</v>
      </c>
      <c r="E66" s="11">
        <f t="shared" si="24"/>
        <v>161869400</v>
      </c>
      <c r="F66" s="11"/>
      <c r="G66" s="11">
        <f t="shared" si="25"/>
        <v>161869400</v>
      </c>
      <c r="H66" s="11"/>
      <c r="I66" s="11">
        <f t="shared" si="20"/>
        <v>161869400</v>
      </c>
      <c r="J66" s="11"/>
      <c r="K66" s="11">
        <f t="shared" si="21"/>
        <v>161869400</v>
      </c>
      <c r="L66" s="11"/>
      <c r="M66" s="11">
        <f t="shared" si="22"/>
        <v>161869400</v>
      </c>
      <c r="N66" s="11">
        <v>-301400</v>
      </c>
      <c r="O66" s="11">
        <f t="shared" si="23"/>
        <v>161568000</v>
      </c>
      <c r="P66" s="11"/>
      <c r="Q66" s="11">
        <f aca="true" t="shared" si="26" ref="Q66:Q88">O66+P66</f>
        <v>161568000</v>
      </c>
    </row>
    <row r="67" spans="1:17" ht="36.75" customHeight="1" hidden="1">
      <c r="A67" s="2"/>
      <c r="B67" s="17" t="s">
        <v>23</v>
      </c>
      <c r="C67" s="13">
        <v>0</v>
      </c>
      <c r="D67" s="11">
        <v>0</v>
      </c>
      <c r="E67" s="11">
        <f t="shared" si="24"/>
        <v>0</v>
      </c>
      <c r="F67" s="11"/>
      <c r="G67" s="11">
        <f t="shared" si="25"/>
        <v>0</v>
      </c>
      <c r="H67" s="11"/>
      <c r="I67" s="11">
        <f aca="true" t="shared" si="27" ref="I67:I101">G67+H67</f>
        <v>0</v>
      </c>
      <c r="J67" s="11"/>
      <c r="K67" s="11">
        <f t="shared" si="21"/>
        <v>0</v>
      </c>
      <c r="L67" s="11"/>
      <c r="M67" s="13">
        <f t="shared" si="22"/>
        <v>0</v>
      </c>
      <c r="N67" s="11"/>
      <c r="O67" s="13">
        <f t="shared" si="23"/>
        <v>0</v>
      </c>
      <c r="P67" s="13"/>
      <c r="Q67" s="11">
        <f t="shared" si="26"/>
        <v>0</v>
      </c>
    </row>
    <row r="68" spans="1:17" ht="21.75" customHeight="1">
      <c r="A68" s="2"/>
      <c r="B68" s="17" t="s">
        <v>63</v>
      </c>
      <c r="C68" s="11">
        <v>6188600</v>
      </c>
      <c r="D68" s="11">
        <v>0</v>
      </c>
      <c r="E68" s="11">
        <f t="shared" si="24"/>
        <v>6188600</v>
      </c>
      <c r="F68" s="11"/>
      <c r="G68" s="11">
        <f t="shared" si="25"/>
        <v>6188600</v>
      </c>
      <c r="H68" s="11"/>
      <c r="I68" s="11">
        <f t="shared" si="27"/>
        <v>6188600</v>
      </c>
      <c r="J68" s="11"/>
      <c r="K68" s="11">
        <f t="shared" si="21"/>
        <v>6188600</v>
      </c>
      <c r="L68" s="11"/>
      <c r="M68" s="11">
        <f t="shared" si="22"/>
        <v>6188600</v>
      </c>
      <c r="N68" s="11">
        <v>-500000</v>
      </c>
      <c r="O68" s="11">
        <f t="shared" si="23"/>
        <v>5688600</v>
      </c>
      <c r="P68" s="11">
        <v>-100000</v>
      </c>
      <c r="Q68" s="11">
        <f t="shared" si="26"/>
        <v>5588600</v>
      </c>
    </row>
    <row r="69" spans="1:17" ht="25.5">
      <c r="A69" s="2"/>
      <c r="B69" s="21" t="s">
        <v>36</v>
      </c>
      <c r="C69" s="11">
        <v>11014200</v>
      </c>
      <c r="D69" s="11">
        <v>770380</v>
      </c>
      <c r="E69" s="11">
        <f t="shared" si="24"/>
        <v>11784580</v>
      </c>
      <c r="F69" s="11">
        <v>800000</v>
      </c>
      <c r="G69" s="11">
        <f t="shared" si="25"/>
        <v>12584580</v>
      </c>
      <c r="H69" s="11"/>
      <c r="I69" s="11">
        <f t="shared" si="27"/>
        <v>12584580</v>
      </c>
      <c r="J69" s="11"/>
      <c r="K69" s="11">
        <f t="shared" si="21"/>
        <v>12584580</v>
      </c>
      <c r="L69" s="11"/>
      <c r="M69" s="11">
        <f t="shared" si="22"/>
        <v>12584580</v>
      </c>
      <c r="N69" s="11">
        <v>286120</v>
      </c>
      <c r="O69" s="11">
        <f t="shared" si="23"/>
        <v>12870700</v>
      </c>
      <c r="P69" s="11"/>
      <c r="Q69" s="11">
        <f t="shared" si="26"/>
        <v>12870700</v>
      </c>
    </row>
    <row r="70" spans="1:17" ht="25.5">
      <c r="A70" s="2"/>
      <c r="B70" s="21" t="s">
        <v>2</v>
      </c>
      <c r="C70" s="11">
        <v>637500</v>
      </c>
      <c r="D70" s="11">
        <v>0</v>
      </c>
      <c r="E70" s="11">
        <f t="shared" si="24"/>
        <v>637500</v>
      </c>
      <c r="F70" s="11"/>
      <c r="G70" s="11">
        <f t="shared" si="25"/>
        <v>637500</v>
      </c>
      <c r="H70" s="11"/>
      <c r="I70" s="11">
        <f t="shared" si="27"/>
        <v>637500</v>
      </c>
      <c r="J70" s="11"/>
      <c r="K70" s="11">
        <f t="shared" si="21"/>
        <v>637500</v>
      </c>
      <c r="L70" s="11"/>
      <c r="M70" s="11">
        <f t="shared" si="22"/>
        <v>637500</v>
      </c>
      <c r="N70" s="11">
        <v>8600</v>
      </c>
      <c r="O70" s="11">
        <f t="shared" si="23"/>
        <v>646100</v>
      </c>
      <c r="P70" s="11"/>
      <c r="Q70" s="11">
        <f t="shared" si="26"/>
        <v>646100</v>
      </c>
    </row>
    <row r="71" spans="1:17" ht="38.25">
      <c r="A71" s="2"/>
      <c r="B71" s="20" t="s">
        <v>26</v>
      </c>
      <c r="C71" s="11">
        <v>59900</v>
      </c>
      <c r="D71" s="11">
        <v>0</v>
      </c>
      <c r="E71" s="11">
        <f t="shared" si="24"/>
        <v>59900</v>
      </c>
      <c r="F71" s="11"/>
      <c r="G71" s="11">
        <f t="shared" si="25"/>
        <v>59900</v>
      </c>
      <c r="H71" s="11"/>
      <c r="I71" s="11">
        <f t="shared" si="27"/>
        <v>59900</v>
      </c>
      <c r="J71" s="11"/>
      <c r="K71" s="11">
        <f t="shared" si="21"/>
        <v>59900</v>
      </c>
      <c r="L71" s="11"/>
      <c r="M71" s="11">
        <f t="shared" si="22"/>
        <v>59900</v>
      </c>
      <c r="N71" s="11"/>
      <c r="O71" s="11">
        <f t="shared" si="23"/>
        <v>59900</v>
      </c>
      <c r="P71" s="11">
        <v>-20000</v>
      </c>
      <c r="Q71" s="11">
        <f t="shared" si="26"/>
        <v>39900</v>
      </c>
    </row>
    <row r="72" spans="1:17" ht="25.5">
      <c r="A72" s="2"/>
      <c r="B72" s="20" t="s">
        <v>27</v>
      </c>
      <c r="C72" s="11">
        <v>1507200</v>
      </c>
      <c r="D72" s="11">
        <v>0</v>
      </c>
      <c r="E72" s="11">
        <f t="shared" si="24"/>
        <v>1507200</v>
      </c>
      <c r="F72" s="11"/>
      <c r="G72" s="11">
        <f t="shared" si="25"/>
        <v>1507200</v>
      </c>
      <c r="H72" s="11"/>
      <c r="I72" s="11">
        <f t="shared" si="27"/>
        <v>1507200</v>
      </c>
      <c r="J72" s="11"/>
      <c r="K72" s="11">
        <f t="shared" si="21"/>
        <v>1507200</v>
      </c>
      <c r="L72" s="11"/>
      <c r="M72" s="11">
        <f t="shared" si="22"/>
        <v>1507200</v>
      </c>
      <c r="N72" s="11"/>
      <c r="O72" s="11">
        <f t="shared" si="23"/>
        <v>1507200</v>
      </c>
      <c r="P72" s="11"/>
      <c r="Q72" s="11">
        <f t="shared" si="26"/>
        <v>1507200</v>
      </c>
    </row>
    <row r="73" spans="1:17" ht="89.25">
      <c r="A73" s="2"/>
      <c r="B73" s="23" t="s">
        <v>39</v>
      </c>
      <c r="C73" s="11">
        <v>47160100</v>
      </c>
      <c r="D73" s="11">
        <v>234700</v>
      </c>
      <c r="E73" s="11">
        <f t="shared" si="24"/>
        <v>47394800</v>
      </c>
      <c r="F73" s="11"/>
      <c r="G73" s="11">
        <f t="shared" si="25"/>
        <v>47394800</v>
      </c>
      <c r="H73" s="11"/>
      <c r="I73" s="11">
        <f t="shared" si="27"/>
        <v>47394800</v>
      </c>
      <c r="J73" s="11"/>
      <c r="K73" s="11">
        <f t="shared" si="21"/>
        <v>47394800</v>
      </c>
      <c r="L73" s="11">
        <v>2755500</v>
      </c>
      <c r="M73" s="11">
        <f t="shared" si="22"/>
        <v>50150300</v>
      </c>
      <c r="N73" s="11">
        <v>250800</v>
      </c>
      <c r="O73" s="11">
        <f t="shared" si="23"/>
        <v>50401100</v>
      </c>
      <c r="P73" s="11"/>
      <c r="Q73" s="11">
        <f t="shared" si="26"/>
        <v>50401100</v>
      </c>
    </row>
    <row r="74" spans="1:17" ht="25.5">
      <c r="A74" s="2"/>
      <c r="B74" s="20" t="s">
        <v>11</v>
      </c>
      <c r="C74" s="11">
        <v>3224300</v>
      </c>
      <c r="D74" s="11">
        <v>0</v>
      </c>
      <c r="E74" s="11">
        <f t="shared" si="24"/>
        <v>3224300</v>
      </c>
      <c r="F74" s="11"/>
      <c r="G74" s="11">
        <f t="shared" si="25"/>
        <v>3224300</v>
      </c>
      <c r="H74" s="11"/>
      <c r="I74" s="11">
        <f t="shared" si="27"/>
        <v>3224300</v>
      </c>
      <c r="J74" s="11"/>
      <c r="K74" s="11">
        <f t="shared" si="21"/>
        <v>3224300</v>
      </c>
      <c r="L74" s="11"/>
      <c r="M74" s="11">
        <f t="shared" si="22"/>
        <v>3224300</v>
      </c>
      <c r="N74" s="11">
        <v>41400</v>
      </c>
      <c r="O74" s="11">
        <f t="shared" si="23"/>
        <v>3265700</v>
      </c>
      <c r="P74" s="11"/>
      <c r="Q74" s="11">
        <f t="shared" si="26"/>
        <v>3265700</v>
      </c>
    </row>
    <row r="75" spans="1:17" ht="38.25">
      <c r="A75" s="2"/>
      <c r="B75" s="20" t="s">
        <v>24</v>
      </c>
      <c r="C75" s="11">
        <v>3176300</v>
      </c>
      <c r="D75" s="11">
        <v>0</v>
      </c>
      <c r="E75" s="11">
        <f t="shared" si="24"/>
        <v>3176300</v>
      </c>
      <c r="F75" s="11"/>
      <c r="G75" s="11">
        <f t="shared" si="25"/>
        <v>3176300</v>
      </c>
      <c r="H75" s="11"/>
      <c r="I75" s="11">
        <f t="shared" si="27"/>
        <v>3176300</v>
      </c>
      <c r="J75" s="11"/>
      <c r="K75" s="11">
        <f t="shared" si="21"/>
        <v>3176300</v>
      </c>
      <c r="L75" s="11">
        <v>664400</v>
      </c>
      <c r="M75" s="11">
        <f t="shared" si="22"/>
        <v>3840700</v>
      </c>
      <c r="N75" s="11"/>
      <c r="O75" s="11">
        <f t="shared" si="23"/>
        <v>3840700</v>
      </c>
      <c r="P75" s="11"/>
      <c r="Q75" s="11">
        <f t="shared" si="26"/>
        <v>3840700</v>
      </c>
    </row>
    <row r="76" spans="1:17" ht="63.75">
      <c r="A76" s="2"/>
      <c r="B76" s="20" t="s">
        <v>38</v>
      </c>
      <c r="C76" s="11">
        <v>216993700</v>
      </c>
      <c r="D76" s="11">
        <v>0</v>
      </c>
      <c r="E76" s="11">
        <f t="shared" si="24"/>
        <v>216993700</v>
      </c>
      <c r="F76" s="11"/>
      <c r="G76" s="11">
        <f t="shared" si="25"/>
        <v>216993700</v>
      </c>
      <c r="H76" s="11"/>
      <c r="I76" s="11">
        <f t="shared" si="27"/>
        <v>216993700</v>
      </c>
      <c r="J76" s="11"/>
      <c r="K76" s="11">
        <f t="shared" si="21"/>
        <v>216993700</v>
      </c>
      <c r="L76" s="11">
        <v>45529900</v>
      </c>
      <c r="M76" s="11">
        <f t="shared" si="22"/>
        <v>262523600</v>
      </c>
      <c r="N76" s="11">
        <v>581500</v>
      </c>
      <c r="O76" s="11">
        <f t="shared" si="23"/>
        <v>263105100</v>
      </c>
      <c r="P76" s="11"/>
      <c r="Q76" s="11">
        <f t="shared" si="26"/>
        <v>263105100</v>
      </c>
    </row>
    <row r="77" spans="1:17" ht="38.25">
      <c r="A77" s="2"/>
      <c r="B77" s="24" t="s">
        <v>14</v>
      </c>
      <c r="C77" s="11">
        <v>165300</v>
      </c>
      <c r="D77" s="11">
        <v>0</v>
      </c>
      <c r="E77" s="11">
        <f t="shared" si="24"/>
        <v>165300</v>
      </c>
      <c r="F77" s="11"/>
      <c r="G77" s="11">
        <f t="shared" si="25"/>
        <v>165300</v>
      </c>
      <c r="H77" s="11"/>
      <c r="I77" s="11">
        <f t="shared" si="27"/>
        <v>165300</v>
      </c>
      <c r="J77" s="11"/>
      <c r="K77" s="11">
        <f t="shared" si="21"/>
        <v>165300</v>
      </c>
      <c r="L77" s="11"/>
      <c r="M77" s="11">
        <f t="shared" si="22"/>
        <v>165300</v>
      </c>
      <c r="N77" s="11"/>
      <c r="O77" s="11">
        <f t="shared" si="23"/>
        <v>165300</v>
      </c>
      <c r="P77" s="11"/>
      <c r="Q77" s="11">
        <f t="shared" si="26"/>
        <v>165300</v>
      </c>
    </row>
    <row r="78" spans="1:17" ht="25.5">
      <c r="A78" s="2"/>
      <c r="B78" s="20" t="s">
        <v>13</v>
      </c>
      <c r="C78" s="11">
        <v>5610200</v>
      </c>
      <c r="D78" s="11">
        <v>0</v>
      </c>
      <c r="E78" s="11">
        <f t="shared" si="24"/>
        <v>5610200</v>
      </c>
      <c r="F78" s="11"/>
      <c r="G78" s="11">
        <f t="shared" si="25"/>
        <v>5610200</v>
      </c>
      <c r="H78" s="11"/>
      <c r="I78" s="11">
        <f t="shared" si="27"/>
        <v>5610200</v>
      </c>
      <c r="J78" s="11"/>
      <c r="K78" s="11">
        <f t="shared" si="21"/>
        <v>5610200</v>
      </c>
      <c r="L78" s="11"/>
      <c r="M78" s="11">
        <f t="shared" si="22"/>
        <v>5610200</v>
      </c>
      <c r="N78" s="11">
        <v>230600</v>
      </c>
      <c r="O78" s="11">
        <f t="shared" si="23"/>
        <v>5840800</v>
      </c>
      <c r="P78" s="11">
        <v>-30000</v>
      </c>
      <c r="Q78" s="11">
        <f t="shared" si="26"/>
        <v>5810800</v>
      </c>
    </row>
    <row r="79" spans="1:17" ht="25.5">
      <c r="A79" s="2"/>
      <c r="B79" s="20" t="s">
        <v>0</v>
      </c>
      <c r="C79" s="11">
        <v>251800</v>
      </c>
      <c r="D79" s="11">
        <v>0</v>
      </c>
      <c r="E79" s="11">
        <f t="shared" si="24"/>
        <v>251800</v>
      </c>
      <c r="F79" s="11"/>
      <c r="G79" s="11">
        <f t="shared" si="25"/>
        <v>251800</v>
      </c>
      <c r="H79" s="11"/>
      <c r="I79" s="11">
        <f t="shared" si="27"/>
        <v>251800</v>
      </c>
      <c r="J79" s="11"/>
      <c r="K79" s="11">
        <f t="shared" si="21"/>
        <v>251800</v>
      </c>
      <c r="L79" s="11"/>
      <c r="M79" s="11">
        <f t="shared" si="22"/>
        <v>251800</v>
      </c>
      <c r="N79" s="11"/>
      <c r="O79" s="11">
        <f t="shared" si="23"/>
        <v>251800</v>
      </c>
      <c r="P79" s="11"/>
      <c r="Q79" s="11">
        <f t="shared" si="26"/>
        <v>251800</v>
      </c>
    </row>
    <row r="80" spans="1:17" ht="38.25">
      <c r="A80" s="2"/>
      <c r="B80" s="20" t="s">
        <v>20</v>
      </c>
      <c r="C80" s="11">
        <v>134300</v>
      </c>
      <c r="D80" s="11">
        <v>0</v>
      </c>
      <c r="E80" s="11">
        <f t="shared" si="24"/>
        <v>134300</v>
      </c>
      <c r="F80" s="11"/>
      <c r="G80" s="11">
        <f t="shared" si="25"/>
        <v>134300</v>
      </c>
      <c r="H80" s="11"/>
      <c r="I80" s="11">
        <f t="shared" si="27"/>
        <v>134300</v>
      </c>
      <c r="J80" s="11"/>
      <c r="K80" s="11">
        <f t="shared" si="21"/>
        <v>134300</v>
      </c>
      <c r="L80" s="11"/>
      <c r="M80" s="11">
        <f t="shared" si="22"/>
        <v>134300</v>
      </c>
      <c r="N80" s="11">
        <v>1620</v>
      </c>
      <c r="O80" s="11">
        <f t="shared" si="23"/>
        <v>135920</v>
      </c>
      <c r="P80" s="11"/>
      <c r="Q80" s="11">
        <f t="shared" si="26"/>
        <v>135920</v>
      </c>
    </row>
    <row r="81" spans="1:17" ht="25.5">
      <c r="A81" s="2"/>
      <c r="B81" s="20" t="s">
        <v>21</v>
      </c>
      <c r="C81" s="11">
        <v>1867700</v>
      </c>
      <c r="D81" s="11">
        <v>0</v>
      </c>
      <c r="E81" s="11">
        <f t="shared" si="24"/>
        <v>1867700</v>
      </c>
      <c r="F81" s="11"/>
      <c r="G81" s="11">
        <f t="shared" si="25"/>
        <v>1867700</v>
      </c>
      <c r="H81" s="11"/>
      <c r="I81" s="11">
        <f t="shared" si="27"/>
        <v>1867700</v>
      </c>
      <c r="J81" s="11"/>
      <c r="K81" s="11">
        <f t="shared" si="21"/>
        <v>1867700</v>
      </c>
      <c r="L81" s="11"/>
      <c r="M81" s="11">
        <f t="shared" si="22"/>
        <v>1867700</v>
      </c>
      <c r="N81" s="11"/>
      <c r="O81" s="11">
        <f t="shared" si="23"/>
        <v>1867700</v>
      </c>
      <c r="P81" s="11"/>
      <c r="Q81" s="11">
        <f t="shared" si="26"/>
        <v>1867700</v>
      </c>
    </row>
    <row r="82" spans="1:17" ht="25.5">
      <c r="A82" s="2"/>
      <c r="B82" s="20" t="s">
        <v>30</v>
      </c>
      <c r="C82" s="11">
        <v>497300</v>
      </c>
      <c r="D82" s="11">
        <v>0</v>
      </c>
      <c r="E82" s="11">
        <f t="shared" si="24"/>
        <v>497300</v>
      </c>
      <c r="F82" s="11"/>
      <c r="G82" s="11">
        <f t="shared" si="25"/>
        <v>497300</v>
      </c>
      <c r="H82" s="11"/>
      <c r="I82" s="11">
        <f t="shared" si="27"/>
        <v>497300</v>
      </c>
      <c r="J82" s="11"/>
      <c r="K82" s="11">
        <f t="shared" si="21"/>
        <v>497300</v>
      </c>
      <c r="L82" s="11"/>
      <c r="M82" s="11">
        <f t="shared" si="22"/>
        <v>497300</v>
      </c>
      <c r="N82" s="11">
        <v>6000</v>
      </c>
      <c r="O82" s="11">
        <f t="shared" si="23"/>
        <v>503300</v>
      </c>
      <c r="P82" s="11"/>
      <c r="Q82" s="11">
        <f t="shared" si="26"/>
        <v>503300</v>
      </c>
    </row>
    <row r="83" spans="1:17" ht="51">
      <c r="A83" s="2"/>
      <c r="B83" s="20" t="s">
        <v>37</v>
      </c>
      <c r="C83" s="11">
        <v>200600</v>
      </c>
      <c r="D83" s="11">
        <v>0</v>
      </c>
      <c r="E83" s="11">
        <f t="shared" si="24"/>
        <v>200600</v>
      </c>
      <c r="F83" s="11"/>
      <c r="G83" s="11">
        <f t="shared" si="25"/>
        <v>200600</v>
      </c>
      <c r="H83" s="11"/>
      <c r="I83" s="11">
        <f t="shared" si="27"/>
        <v>200600</v>
      </c>
      <c r="J83" s="11"/>
      <c r="K83" s="11">
        <f t="shared" si="21"/>
        <v>200600</v>
      </c>
      <c r="L83" s="11"/>
      <c r="M83" s="11">
        <f t="shared" si="22"/>
        <v>200600</v>
      </c>
      <c r="N83" s="11"/>
      <c r="O83" s="11">
        <f t="shared" si="23"/>
        <v>200600</v>
      </c>
      <c r="P83" s="11"/>
      <c r="Q83" s="11">
        <f t="shared" si="26"/>
        <v>200600</v>
      </c>
    </row>
    <row r="84" spans="1:17" ht="44.25" customHeight="1">
      <c r="A84" s="2"/>
      <c r="B84" s="20" t="s">
        <v>117</v>
      </c>
      <c r="C84" s="11">
        <v>0</v>
      </c>
      <c r="D84" s="11">
        <v>1365200</v>
      </c>
      <c r="E84" s="11">
        <f t="shared" si="24"/>
        <v>1365200</v>
      </c>
      <c r="F84" s="11"/>
      <c r="G84" s="11">
        <f t="shared" si="25"/>
        <v>1365200</v>
      </c>
      <c r="H84" s="11"/>
      <c r="I84" s="11">
        <f t="shared" si="27"/>
        <v>1365200</v>
      </c>
      <c r="J84" s="11"/>
      <c r="K84" s="11">
        <f t="shared" si="21"/>
        <v>1365200</v>
      </c>
      <c r="L84" s="11"/>
      <c r="M84" s="11">
        <f t="shared" si="22"/>
        <v>1365200</v>
      </c>
      <c r="N84" s="11"/>
      <c r="O84" s="11">
        <f t="shared" si="23"/>
        <v>1365200</v>
      </c>
      <c r="P84" s="11">
        <v>-1178000</v>
      </c>
      <c r="Q84" s="11">
        <f t="shared" si="26"/>
        <v>187200</v>
      </c>
    </row>
    <row r="85" spans="1:17" ht="51">
      <c r="A85" s="2"/>
      <c r="B85" s="16" t="s">
        <v>28</v>
      </c>
      <c r="C85" s="11">
        <v>349837000</v>
      </c>
      <c r="D85" s="11">
        <v>769800</v>
      </c>
      <c r="E85" s="11">
        <f t="shared" si="24"/>
        <v>350606800</v>
      </c>
      <c r="F85" s="11"/>
      <c r="G85" s="11">
        <f t="shared" si="25"/>
        <v>350606800</v>
      </c>
      <c r="H85" s="11"/>
      <c r="I85" s="11">
        <f t="shared" si="27"/>
        <v>350606800</v>
      </c>
      <c r="J85" s="11"/>
      <c r="K85" s="11">
        <f t="shared" si="21"/>
        <v>350606800</v>
      </c>
      <c r="L85" s="11">
        <v>186400</v>
      </c>
      <c r="M85" s="11">
        <f t="shared" si="22"/>
        <v>350793200</v>
      </c>
      <c r="N85" s="11">
        <v>1690400</v>
      </c>
      <c r="O85" s="11">
        <f t="shared" si="23"/>
        <v>352483600</v>
      </c>
      <c r="P85" s="11"/>
      <c r="Q85" s="11">
        <f t="shared" si="26"/>
        <v>352483600</v>
      </c>
    </row>
    <row r="86" spans="1:17" ht="63.75">
      <c r="A86" s="2"/>
      <c r="B86" s="16" t="s">
        <v>33</v>
      </c>
      <c r="C86" s="11">
        <v>254300</v>
      </c>
      <c r="D86" s="11">
        <v>0</v>
      </c>
      <c r="E86" s="11">
        <f t="shared" si="24"/>
        <v>254300</v>
      </c>
      <c r="F86" s="11"/>
      <c r="G86" s="11">
        <f t="shared" si="25"/>
        <v>254300</v>
      </c>
      <c r="H86" s="11"/>
      <c r="I86" s="11">
        <f t="shared" si="27"/>
        <v>254300</v>
      </c>
      <c r="J86" s="11"/>
      <c r="K86" s="11">
        <f t="shared" si="21"/>
        <v>254300</v>
      </c>
      <c r="L86" s="11">
        <v>27400</v>
      </c>
      <c r="M86" s="11">
        <f t="shared" si="22"/>
        <v>281700</v>
      </c>
      <c r="N86" s="11">
        <v>3500</v>
      </c>
      <c r="O86" s="11">
        <f t="shared" si="23"/>
        <v>285200</v>
      </c>
      <c r="P86" s="11"/>
      <c r="Q86" s="11">
        <f t="shared" si="26"/>
        <v>285200</v>
      </c>
    </row>
    <row r="87" spans="1:17" ht="52.5" customHeight="1">
      <c r="A87" s="2"/>
      <c r="B87" s="16" t="s">
        <v>41</v>
      </c>
      <c r="C87" s="11">
        <v>7496300</v>
      </c>
      <c r="D87" s="11">
        <v>-5622100</v>
      </c>
      <c r="E87" s="11">
        <f t="shared" si="24"/>
        <v>1874200</v>
      </c>
      <c r="F87" s="11"/>
      <c r="G87" s="11">
        <f t="shared" si="25"/>
        <v>1874200</v>
      </c>
      <c r="H87" s="11"/>
      <c r="I87" s="11">
        <f t="shared" si="27"/>
        <v>1874200</v>
      </c>
      <c r="J87" s="11"/>
      <c r="K87" s="11">
        <f t="shared" si="21"/>
        <v>1874200</v>
      </c>
      <c r="L87" s="11"/>
      <c r="M87" s="11">
        <f t="shared" si="22"/>
        <v>1874200</v>
      </c>
      <c r="N87" s="11">
        <v>200000</v>
      </c>
      <c r="O87" s="11">
        <f t="shared" si="23"/>
        <v>2074200</v>
      </c>
      <c r="P87" s="11">
        <v>200000</v>
      </c>
      <c r="Q87" s="11">
        <f t="shared" si="26"/>
        <v>2274200</v>
      </c>
    </row>
    <row r="88" spans="1:17" ht="76.5">
      <c r="A88" s="2"/>
      <c r="B88" s="15" t="s">
        <v>42</v>
      </c>
      <c r="C88" s="11">
        <v>70800</v>
      </c>
      <c r="D88" s="11">
        <v>0</v>
      </c>
      <c r="E88" s="11">
        <f t="shared" si="24"/>
        <v>70800</v>
      </c>
      <c r="F88" s="11"/>
      <c r="G88" s="11">
        <f t="shared" si="25"/>
        <v>70800</v>
      </c>
      <c r="H88" s="11"/>
      <c r="I88" s="11">
        <f t="shared" si="27"/>
        <v>70800</v>
      </c>
      <c r="J88" s="11"/>
      <c r="K88" s="11">
        <f t="shared" si="21"/>
        <v>70800</v>
      </c>
      <c r="L88" s="11">
        <v>1035100</v>
      </c>
      <c r="M88" s="11">
        <f t="shared" si="22"/>
        <v>1105900</v>
      </c>
      <c r="N88" s="11">
        <v>-22000</v>
      </c>
      <c r="O88" s="11">
        <f t="shared" si="23"/>
        <v>1083900</v>
      </c>
      <c r="P88" s="11"/>
      <c r="Q88" s="11">
        <f t="shared" si="26"/>
        <v>1083900</v>
      </c>
    </row>
    <row r="89" spans="1:17" ht="38.25">
      <c r="A89" s="2" t="s">
        <v>73</v>
      </c>
      <c r="B89" s="21" t="s">
        <v>22</v>
      </c>
      <c r="C89" s="11">
        <v>13476300</v>
      </c>
      <c r="D89" s="11">
        <v>0</v>
      </c>
      <c r="E89" s="11">
        <f>C89+D89</f>
        <v>13476300</v>
      </c>
      <c r="F89" s="11"/>
      <c r="G89" s="11">
        <f t="shared" si="25"/>
        <v>13476300</v>
      </c>
      <c r="H89" s="11"/>
      <c r="I89" s="11">
        <f t="shared" si="27"/>
        <v>13476300</v>
      </c>
      <c r="J89" s="11"/>
      <c r="K89" s="11">
        <f t="shared" si="21"/>
        <v>13476300</v>
      </c>
      <c r="L89" s="11"/>
      <c r="M89" s="11">
        <f t="shared" si="22"/>
        <v>13476300</v>
      </c>
      <c r="N89" s="11">
        <f>1440100+90000</f>
        <v>1530100</v>
      </c>
      <c r="O89" s="11">
        <f t="shared" si="23"/>
        <v>15006400</v>
      </c>
      <c r="P89" s="11"/>
      <c r="Q89" s="11">
        <f>O89+P89</f>
        <v>15006400</v>
      </c>
    </row>
    <row r="90" spans="1:17" ht="63.75">
      <c r="A90" s="2" t="s">
        <v>74</v>
      </c>
      <c r="B90" s="21" t="s">
        <v>43</v>
      </c>
      <c r="C90" s="11">
        <v>16588700</v>
      </c>
      <c r="D90" s="11">
        <v>0</v>
      </c>
      <c r="E90" s="11">
        <f aca="true" t="shared" si="28" ref="E90:E101">C90+D90</f>
        <v>16588700</v>
      </c>
      <c r="F90" s="11"/>
      <c r="G90" s="11">
        <f t="shared" si="25"/>
        <v>16588700</v>
      </c>
      <c r="H90" s="11"/>
      <c r="I90" s="11">
        <f t="shared" si="27"/>
        <v>16588700</v>
      </c>
      <c r="J90" s="11"/>
      <c r="K90" s="11">
        <f t="shared" si="21"/>
        <v>16588700</v>
      </c>
      <c r="L90" s="11">
        <v>767300</v>
      </c>
      <c r="M90" s="11">
        <f t="shared" si="22"/>
        <v>17356000</v>
      </c>
      <c r="N90" s="11"/>
      <c r="O90" s="11">
        <f t="shared" si="23"/>
        <v>17356000</v>
      </c>
      <c r="P90" s="11"/>
      <c r="Q90" s="11">
        <f aca="true" t="shared" si="29" ref="Q90:Q101">O90+P90</f>
        <v>17356000</v>
      </c>
    </row>
    <row r="91" spans="1:17" ht="83.25" customHeight="1">
      <c r="A91" s="2" t="s">
        <v>75</v>
      </c>
      <c r="B91" s="21" t="s">
        <v>44</v>
      </c>
      <c r="C91" s="11">
        <v>2093900</v>
      </c>
      <c r="D91" s="11">
        <v>0</v>
      </c>
      <c r="E91" s="11">
        <f t="shared" si="28"/>
        <v>2093900</v>
      </c>
      <c r="F91" s="11"/>
      <c r="G91" s="11">
        <f t="shared" si="25"/>
        <v>2093900</v>
      </c>
      <c r="H91" s="11">
        <v>1046930</v>
      </c>
      <c r="I91" s="11">
        <f t="shared" si="27"/>
        <v>3140830</v>
      </c>
      <c r="J91" s="11"/>
      <c r="K91" s="11">
        <f t="shared" si="21"/>
        <v>3140830</v>
      </c>
      <c r="L91" s="11">
        <v>-44470</v>
      </c>
      <c r="M91" s="11">
        <f t="shared" si="22"/>
        <v>3096360</v>
      </c>
      <c r="N91" s="11"/>
      <c r="O91" s="11">
        <f t="shared" si="23"/>
        <v>3096360</v>
      </c>
      <c r="P91" s="11"/>
      <c r="Q91" s="11">
        <f t="shared" si="29"/>
        <v>3096360</v>
      </c>
    </row>
    <row r="92" spans="1:17" ht="39" customHeight="1" hidden="1">
      <c r="A92" s="2" t="s">
        <v>96</v>
      </c>
      <c r="B92" s="21" t="s">
        <v>97</v>
      </c>
      <c r="C92" s="11">
        <v>619600</v>
      </c>
      <c r="D92" s="11">
        <v>-619600</v>
      </c>
      <c r="E92" s="11">
        <f t="shared" si="28"/>
        <v>0</v>
      </c>
      <c r="F92" s="11"/>
      <c r="G92" s="11">
        <f t="shared" si="25"/>
        <v>0</v>
      </c>
      <c r="H92" s="11"/>
      <c r="I92" s="11">
        <f t="shared" si="27"/>
        <v>0</v>
      </c>
      <c r="J92" s="11"/>
      <c r="K92" s="11">
        <f t="shared" si="21"/>
        <v>0</v>
      </c>
      <c r="L92" s="11"/>
      <c r="M92" s="13">
        <f t="shared" si="22"/>
        <v>0</v>
      </c>
      <c r="N92" s="11"/>
      <c r="O92" s="13">
        <f t="shared" si="23"/>
        <v>0</v>
      </c>
      <c r="P92" s="13"/>
      <c r="Q92" s="11">
        <f t="shared" si="29"/>
        <v>0</v>
      </c>
    </row>
    <row r="93" spans="1:17" ht="1.5" customHeight="1" hidden="1">
      <c r="A93" s="2" t="s">
        <v>83</v>
      </c>
      <c r="B93" s="14" t="s">
        <v>110</v>
      </c>
      <c r="C93" s="11">
        <v>1700</v>
      </c>
      <c r="D93" s="11">
        <v>-1700</v>
      </c>
      <c r="E93" s="11">
        <f t="shared" si="28"/>
        <v>0</v>
      </c>
      <c r="F93" s="11"/>
      <c r="G93" s="11">
        <f t="shared" si="25"/>
        <v>0</v>
      </c>
      <c r="H93" s="11"/>
      <c r="I93" s="11">
        <f t="shared" si="27"/>
        <v>0</v>
      </c>
      <c r="J93" s="11"/>
      <c r="K93" s="11">
        <f t="shared" si="21"/>
        <v>0</v>
      </c>
      <c r="L93" s="11"/>
      <c r="M93" s="13">
        <f t="shared" si="22"/>
        <v>0</v>
      </c>
      <c r="N93" s="11"/>
      <c r="O93" s="13">
        <f t="shared" si="23"/>
        <v>0</v>
      </c>
      <c r="P93" s="13"/>
      <c r="Q93" s="11">
        <f t="shared" si="29"/>
        <v>0</v>
      </c>
    </row>
    <row r="94" spans="1:17" ht="57" customHeight="1">
      <c r="A94" s="2" t="s">
        <v>121</v>
      </c>
      <c r="B94" s="14" t="s">
        <v>122</v>
      </c>
      <c r="C94" s="11"/>
      <c r="D94" s="11">
        <v>1700</v>
      </c>
      <c r="E94" s="11">
        <f t="shared" si="28"/>
        <v>1700</v>
      </c>
      <c r="F94" s="11"/>
      <c r="G94" s="11">
        <f t="shared" si="25"/>
        <v>1700</v>
      </c>
      <c r="H94" s="11"/>
      <c r="I94" s="11">
        <f t="shared" si="27"/>
        <v>1700</v>
      </c>
      <c r="J94" s="11"/>
      <c r="K94" s="11">
        <f t="shared" si="21"/>
        <v>1700</v>
      </c>
      <c r="L94" s="11"/>
      <c r="M94" s="11">
        <f t="shared" si="22"/>
        <v>1700</v>
      </c>
      <c r="N94" s="11"/>
      <c r="O94" s="11">
        <f t="shared" si="23"/>
        <v>1700</v>
      </c>
      <c r="P94" s="11"/>
      <c r="Q94" s="11">
        <f t="shared" si="29"/>
        <v>1700</v>
      </c>
    </row>
    <row r="95" spans="1:17" ht="51">
      <c r="A95" s="2" t="s">
        <v>76</v>
      </c>
      <c r="B95" s="25" t="s">
        <v>34</v>
      </c>
      <c r="C95" s="11">
        <v>3132200</v>
      </c>
      <c r="D95" s="11">
        <v>0</v>
      </c>
      <c r="E95" s="11">
        <f t="shared" si="28"/>
        <v>3132200</v>
      </c>
      <c r="F95" s="11"/>
      <c r="G95" s="11">
        <f t="shared" si="25"/>
        <v>3132200</v>
      </c>
      <c r="H95" s="11"/>
      <c r="I95" s="11">
        <f t="shared" si="27"/>
        <v>3132200</v>
      </c>
      <c r="J95" s="11"/>
      <c r="K95" s="11">
        <f t="shared" si="21"/>
        <v>3132200</v>
      </c>
      <c r="L95" s="11"/>
      <c r="M95" s="11">
        <f t="shared" si="22"/>
        <v>3132200</v>
      </c>
      <c r="N95" s="11"/>
      <c r="O95" s="11">
        <f t="shared" si="23"/>
        <v>3132200</v>
      </c>
      <c r="P95" s="11"/>
      <c r="Q95" s="11">
        <f t="shared" si="29"/>
        <v>3132200</v>
      </c>
    </row>
    <row r="96" spans="1:19" ht="51">
      <c r="A96" s="2" t="s">
        <v>77</v>
      </c>
      <c r="B96" s="14" t="s">
        <v>45</v>
      </c>
      <c r="C96" s="11">
        <v>4047300</v>
      </c>
      <c r="D96" s="11">
        <v>222100</v>
      </c>
      <c r="E96" s="11">
        <f t="shared" si="28"/>
        <v>4269400</v>
      </c>
      <c r="F96" s="11"/>
      <c r="G96" s="11">
        <f t="shared" si="25"/>
        <v>4269400</v>
      </c>
      <c r="H96" s="11"/>
      <c r="I96" s="11">
        <f t="shared" si="27"/>
        <v>4269400</v>
      </c>
      <c r="J96" s="11"/>
      <c r="K96" s="11">
        <f t="shared" si="21"/>
        <v>4269400</v>
      </c>
      <c r="L96" s="11"/>
      <c r="M96" s="11">
        <f t="shared" si="22"/>
        <v>4269400</v>
      </c>
      <c r="N96" s="11">
        <v>94200</v>
      </c>
      <c r="O96" s="11">
        <f t="shared" si="23"/>
        <v>4363600</v>
      </c>
      <c r="P96" s="11">
        <v>-43000</v>
      </c>
      <c r="Q96" s="11">
        <f t="shared" si="29"/>
        <v>4320600</v>
      </c>
      <c r="S96" s="33"/>
    </row>
    <row r="97" spans="1:17" ht="25.5">
      <c r="A97" s="2" t="s">
        <v>78</v>
      </c>
      <c r="B97" s="14" t="s">
        <v>7</v>
      </c>
      <c r="C97" s="11">
        <v>52636200</v>
      </c>
      <c r="D97" s="11">
        <v>0</v>
      </c>
      <c r="E97" s="11">
        <f t="shared" si="28"/>
        <v>52636200</v>
      </c>
      <c r="F97" s="11"/>
      <c r="G97" s="11">
        <f t="shared" si="25"/>
        <v>52636200</v>
      </c>
      <c r="H97" s="11"/>
      <c r="I97" s="11">
        <f t="shared" si="27"/>
        <v>52636200</v>
      </c>
      <c r="J97" s="11"/>
      <c r="K97" s="11">
        <f t="shared" si="21"/>
        <v>52636200</v>
      </c>
      <c r="L97" s="11"/>
      <c r="M97" s="11">
        <f t="shared" si="22"/>
        <v>52636200</v>
      </c>
      <c r="N97" s="11"/>
      <c r="O97" s="11">
        <f t="shared" si="23"/>
        <v>52636200</v>
      </c>
      <c r="P97" s="11"/>
      <c r="Q97" s="11">
        <f t="shared" si="29"/>
        <v>52636200</v>
      </c>
    </row>
    <row r="98" spans="1:17" ht="51" hidden="1">
      <c r="A98" s="2" t="s">
        <v>79</v>
      </c>
      <c r="B98" s="14" t="s">
        <v>18</v>
      </c>
      <c r="C98" s="11">
        <v>2900</v>
      </c>
      <c r="D98" s="11">
        <v>0</v>
      </c>
      <c r="E98" s="11">
        <f t="shared" si="28"/>
        <v>2900</v>
      </c>
      <c r="F98" s="11"/>
      <c r="G98" s="11">
        <f t="shared" si="25"/>
        <v>2900</v>
      </c>
      <c r="H98" s="11"/>
      <c r="I98" s="11">
        <f t="shared" si="27"/>
        <v>2900</v>
      </c>
      <c r="J98" s="11"/>
      <c r="K98" s="11">
        <f t="shared" si="21"/>
        <v>2900</v>
      </c>
      <c r="L98" s="11"/>
      <c r="M98" s="11">
        <f t="shared" si="22"/>
        <v>2900</v>
      </c>
      <c r="N98" s="11"/>
      <c r="O98" s="11">
        <f t="shared" si="23"/>
        <v>2900</v>
      </c>
      <c r="P98" s="11">
        <v>-2900</v>
      </c>
      <c r="Q98" s="11">
        <f t="shared" si="29"/>
        <v>0</v>
      </c>
    </row>
    <row r="99" spans="1:17" ht="76.5">
      <c r="A99" s="2" t="s">
        <v>80</v>
      </c>
      <c r="B99" s="26" t="s">
        <v>32</v>
      </c>
      <c r="C99" s="11">
        <v>13766300</v>
      </c>
      <c r="D99" s="11">
        <v>0</v>
      </c>
      <c r="E99" s="11">
        <f t="shared" si="28"/>
        <v>13766300</v>
      </c>
      <c r="F99" s="11"/>
      <c r="G99" s="11">
        <f t="shared" si="25"/>
        <v>13766300</v>
      </c>
      <c r="H99" s="11"/>
      <c r="I99" s="11">
        <f t="shared" si="27"/>
        <v>13766300</v>
      </c>
      <c r="J99" s="11"/>
      <c r="K99" s="11">
        <f t="shared" si="21"/>
        <v>13766300</v>
      </c>
      <c r="L99" s="11"/>
      <c r="M99" s="11">
        <f t="shared" si="22"/>
        <v>13766300</v>
      </c>
      <c r="N99" s="11"/>
      <c r="O99" s="11">
        <f t="shared" si="23"/>
        <v>13766300</v>
      </c>
      <c r="P99" s="11">
        <v>-1680000</v>
      </c>
      <c r="Q99" s="11">
        <f t="shared" si="29"/>
        <v>12086300</v>
      </c>
    </row>
    <row r="100" spans="1:17" ht="49.5" customHeight="1">
      <c r="A100" s="2" t="s">
        <v>81</v>
      </c>
      <c r="B100" s="27" t="s">
        <v>49</v>
      </c>
      <c r="C100" s="11"/>
      <c r="D100" s="11">
        <v>5622100</v>
      </c>
      <c r="E100" s="11">
        <f t="shared" si="28"/>
        <v>5622100</v>
      </c>
      <c r="F100" s="11"/>
      <c r="G100" s="11">
        <f t="shared" si="25"/>
        <v>5622100</v>
      </c>
      <c r="H100" s="11"/>
      <c r="I100" s="11">
        <f t="shared" si="27"/>
        <v>5622100</v>
      </c>
      <c r="J100" s="11"/>
      <c r="K100" s="11">
        <f t="shared" si="21"/>
        <v>5622100</v>
      </c>
      <c r="L100" s="11"/>
      <c r="M100" s="11">
        <f t="shared" si="22"/>
        <v>5622100</v>
      </c>
      <c r="N100" s="11"/>
      <c r="O100" s="11">
        <f t="shared" si="23"/>
        <v>5622100</v>
      </c>
      <c r="P100" s="11"/>
      <c r="Q100" s="11">
        <f t="shared" si="29"/>
        <v>5622100</v>
      </c>
    </row>
    <row r="101" spans="1:17" ht="25.5">
      <c r="A101" s="2" t="s">
        <v>82</v>
      </c>
      <c r="B101" s="14" t="s">
        <v>8</v>
      </c>
      <c r="C101" s="11">
        <v>2633300</v>
      </c>
      <c r="D101" s="11">
        <v>0</v>
      </c>
      <c r="E101" s="11">
        <f t="shared" si="28"/>
        <v>2633300</v>
      </c>
      <c r="F101" s="11"/>
      <c r="G101" s="11">
        <f t="shared" si="25"/>
        <v>2633300</v>
      </c>
      <c r="H101" s="11"/>
      <c r="I101" s="11">
        <f t="shared" si="27"/>
        <v>2633300</v>
      </c>
      <c r="J101" s="11"/>
      <c r="K101" s="11">
        <f t="shared" si="21"/>
        <v>2633300</v>
      </c>
      <c r="L101" s="11"/>
      <c r="M101" s="11">
        <f t="shared" si="22"/>
        <v>2633300</v>
      </c>
      <c r="N101" s="11"/>
      <c r="O101" s="11">
        <f t="shared" si="23"/>
        <v>2633300</v>
      </c>
      <c r="P101" s="11"/>
      <c r="Q101" s="11">
        <f t="shared" si="29"/>
        <v>2633300</v>
      </c>
    </row>
    <row r="102" spans="1:17" ht="12.75">
      <c r="A102" s="2" t="s">
        <v>84</v>
      </c>
      <c r="B102" s="14" t="s">
        <v>47</v>
      </c>
      <c r="C102" s="11">
        <f>C103</f>
        <v>62400</v>
      </c>
      <c r="D102" s="11">
        <f>D103</f>
        <v>0</v>
      </c>
      <c r="E102" s="11">
        <f>C102+D102</f>
        <v>62400</v>
      </c>
      <c r="F102" s="11">
        <f>F103</f>
        <v>0</v>
      </c>
      <c r="G102" s="11">
        <f>E102+F102</f>
        <v>62400</v>
      </c>
      <c r="H102" s="11">
        <f>H103</f>
        <v>0</v>
      </c>
      <c r="I102" s="11">
        <f>I103</f>
        <v>62400</v>
      </c>
      <c r="J102" s="11">
        <f>J103</f>
        <v>0</v>
      </c>
      <c r="K102" s="11">
        <f>K103</f>
        <v>62400</v>
      </c>
      <c r="L102" s="11"/>
      <c r="M102" s="11">
        <f t="shared" si="22"/>
        <v>62400</v>
      </c>
      <c r="N102" s="11"/>
      <c r="O102" s="11">
        <f t="shared" si="23"/>
        <v>62400</v>
      </c>
      <c r="P102" s="11">
        <f>P103</f>
        <v>0</v>
      </c>
      <c r="Q102" s="11">
        <f>Q103</f>
        <v>62400</v>
      </c>
    </row>
    <row r="103" spans="1:17" ht="38.25">
      <c r="A103" s="18"/>
      <c r="B103" s="14" t="s">
        <v>70</v>
      </c>
      <c r="C103" s="11">
        <v>62400</v>
      </c>
      <c r="D103" s="11">
        <v>0</v>
      </c>
      <c r="E103" s="11">
        <f>C103+D103</f>
        <v>62400</v>
      </c>
      <c r="F103" s="11"/>
      <c r="G103" s="11">
        <f>E103+F103</f>
        <v>62400</v>
      </c>
      <c r="H103" s="11"/>
      <c r="I103" s="11">
        <f>G103+H103</f>
        <v>62400</v>
      </c>
      <c r="J103" s="11"/>
      <c r="K103" s="11">
        <f>I103+J103</f>
        <v>62400</v>
      </c>
      <c r="L103" s="11"/>
      <c r="M103" s="11">
        <f t="shared" si="22"/>
        <v>62400</v>
      </c>
      <c r="N103" s="11"/>
      <c r="O103" s="11">
        <f t="shared" si="23"/>
        <v>62400</v>
      </c>
      <c r="P103" s="11"/>
      <c r="Q103" s="11">
        <f>O103+P103</f>
        <v>62400</v>
      </c>
    </row>
    <row r="104" spans="1:17" ht="38.25">
      <c r="A104" s="2" t="s">
        <v>133</v>
      </c>
      <c r="B104" s="32" t="s">
        <v>132</v>
      </c>
      <c r="C104" s="18"/>
      <c r="D104" s="18"/>
      <c r="E104" s="18"/>
      <c r="F104" s="18"/>
      <c r="G104" s="18"/>
      <c r="H104" s="18"/>
      <c r="I104" s="18"/>
      <c r="J104" s="11">
        <f>J105</f>
        <v>898600</v>
      </c>
      <c r="K104" s="11">
        <f>I104+J104</f>
        <v>898600</v>
      </c>
      <c r="L104" s="11">
        <f>L105+L106</f>
        <v>60000</v>
      </c>
      <c r="M104" s="11">
        <f t="shared" si="22"/>
        <v>958600</v>
      </c>
      <c r="N104" s="11">
        <f>N105+N106</f>
        <v>0</v>
      </c>
      <c r="O104" s="11">
        <f t="shared" si="23"/>
        <v>958600</v>
      </c>
      <c r="P104" s="11">
        <f>P105+P106+P107</f>
        <v>571700</v>
      </c>
      <c r="Q104" s="11">
        <f>Q105+Q106+Q107</f>
        <v>1530300</v>
      </c>
    </row>
    <row r="105" spans="1:17" ht="38.25">
      <c r="A105" s="18"/>
      <c r="B105" s="32" t="s">
        <v>135</v>
      </c>
      <c r="C105" s="18"/>
      <c r="D105" s="18"/>
      <c r="E105" s="18"/>
      <c r="F105" s="18"/>
      <c r="G105" s="18"/>
      <c r="H105" s="18"/>
      <c r="I105" s="18"/>
      <c r="J105" s="11">
        <v>898600</v>
      </c>
      <c r="K105" s="11">
        <f>I105+J105</f>
        <v>898600</v>
      </c>
      <c r="L105" s="11"/>
      <c r="M105" s="11">
        <f t="shared" si="22"/>
        <v>898600</v>
      </c>
      <c r="N105" s="11"/>
      <c r="O105" s="11">
        <f t="shared" si="23"/>
        <v>898600</v>
      </c>
      <c r="P105" s="11"/>
      <c r="Q105" s="11">
        <f>O105+P105</f>
        <v>898600</v>
      </c>
    </row>
    <row r="106" spans="1:17" ht="39.75" customHeight="1">
      <c r="A106" s="18"/>
      <c r="B106" s="32" t="s">
        <v>136</v>
      </c>
      <c r="C106" s="18"/>
      <c r="D106" s="18"/>
      <c r="E106" s="18"/>
      <c r="F106" s="18"/>
      <c r="G106" s="18"/>
      <c r="H106" s="18"/>
      <c r="I106" s="18"/>
      <c r="J106" s="11"/>
      <c r="K106" s="11"/>
      <c r="L106" s="11">
        <v>60000</v>
      </c>
      <c r="M106" s="11">
        <f>K106+L106</f>
        <v>60000</v>
      </c>
      <c r="N106" s="11"/>
      <c r="O106" s="11">
        <f>M106+N106</f>
        <v>60000</v>
      </c>
      <c r="P106" s="11"/>
      <c r="Q106" s="11">
        <f>O106+P106</f>
        <v>60000</v>
      </c>
    </row>
    <row r="107" spans="1:17" ht="38.25">
      <c r="A107" s="18"/>
      <c r="B107" s="32" t="s">
        <v>146</v>
      </c>
      <c r="C107" s="18"/>
      <c r="D107" s="18"/>
      <c r="E107" s="18"/>
      <c r="F107" s="18"/>
      <c r="G107" s="18"/>
      <c r="H107" s="18"/>
      <c r="I107" s="18"/>
      <c r="J107" s="11"/>
      <c r="K107" s="11"/>
      <c r="L107" s="11"/>
      <c r="M107" s="11"/>
      <c r="N107" s="11"/>
      <c r="O107" s="11">
        <v>0</v>
      </c>
      <c r="P107" s="11">
        <v>571700</v>
      </c>
      <c r="Q107" s="11">
        <f>O107+P107</f>
        <v>571700</v>
      </c>
    </row>
    <row r="120" ht="12.75" customHeight="1"/>
  </sheetData>
  <mergeCells count="18">
    <mergeCell ref="P7:P8"/>
    <mergeCell ref="Q7:Q8"/>
    <mergeCell ref="N7:N8"/>
    <mergeCell ref="O7:O8"/>
    <mergeCell ref="E7:E8"/>
    <mergeCell ref="A7:A8"/>
    <mergeCell ref="B7:B8"/>
    <mergeCell ref="C7:C8"/>
    <mergeCell ref="A5:Q5"/>
    <mergeCell ref="L7:L8"/>
    <mergeCell ref="M7:M8"/>
    <mergeCell ref="J7:J8"/>
    <mergeCell ref="K7:K8"/>
    <mergeCell ref="H7:H8"/>
    <mergeCell ref="I7:I8"/>
    <mergeCell ref="F7:F8"/>
    <mergeCell ref="G7:G8"/>
    <mergeCell ref="D7:D8"/>
  </mergeCells>
  <printOptions/>
  <pageMargins left="0.5905511811023623" right="0" top="0" bottom="0" header="0" footer="0"/>
  <pageSetup fitToHeight="0" fitToWidth="1" horizontalDpi="600" verticalDpi="600" orientation="portrait" paperSize="9" scale="90" r:id="rId1"/>
  <headerFooter alignWithMargins="0">
    <oddFooter>&amp;R&amp;P</oddFooter>
  </headerFooter>
  <rowBreaks count="3" manualBreakCount="3">
    <brk id="31" max="16" man="1"/>
    <brk id="69" max="16" man="1"/>
    <brk id="8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2019-12-23T12:16:17Z</cp:lastPrinted>
  <dcterms:created xsi:type="dcterms:W3CDTF">2007-04-05T07:39:38Z</dcterms:created>
  <dcterms:modified xsi:type="dcterms:W3CDTF">2019-12-30T06:22:09Z</dcterms:modified>
  <cp:category/>
  <cp:version/>
  <cp:contentType/>
  <cp:contentStatus/>
</cp:coreProperties>
</file>