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8" sheetId="1" r:id="rId1"/>
  </sheets>
  <definedNames>
    <definedName name="_xlnm.Print_Titles" localSheetId="0">'2018'!$10:$12</definedName>
    <definedName name="_xlnm.Print_Area" localSheetId="0">'2018'!$A$1:$M$91</definedName>
  </definedNames>
  <calcPr fullCalcOnLoad="1"/>
</workbook>
</file>

<file path=xl/sharedStrings.xml><?xml version="1.0" encoding="utf-8"?>
<sst xmlns="http://schemas.openxmlformats.org/spreadsheetml/2006/main" count="143" uniqueCount="126">
  <si>
    <t>- на возмещение стоимости услуг по погребению и выплату социального пособия на погребение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</si>
  <si>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</si>
  <si>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организацию работы комиссий по делам несовершеннолетних и защите их прав</t>
  </si>
  <si>
    <t>- на организацию работы органов управления социальной защиты населения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</si>
  <si>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</si>
  <si>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</si>
  <si>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</si>
  <si>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</si>
  <si>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</si>
  <si>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</si>
  <si>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</si>
  <si>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</si>
  <si>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</si>
  <si>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</si>
  <si>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</si>
  <si>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обеспечение мер социальной поддержки граждан, имеющих звание "Ветеран труда Челябинской области"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</si>
  <si>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</si>
  <si>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Дотации бюджетам городских округов на выравнивание  бюджетной обеспеченности</t>
  </si>
  <si>
    <t>- муниципальных районов (городских округов)</t>
  </si>
  <si>
    <t>- поселений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</si>
  <si>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</si>
  <si>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обеспечение мер социальной поддержки ветеранов труда и тружеников тыла</t>
  </si>
  <si>
    <t>-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</si>
  <si>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</si>
  <si>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</si>
  <si>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- на  выплату ежемесячного пособия по уходу за ребенком в возрасте от полутора до трех лет</t>
  </si>
  <si>
    <t>-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</si>
  <si>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</si>
  <si>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</si>
  <si>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</si>
  <si>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</si>
  <si>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</si>
  <si>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</si>
  <si>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</si>
  <si>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</si>
  <si>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(руб.)</t>
  </si>
  <si>
    <t>-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</si>
  <si>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</si>
  <si>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 - энергетических ресурсов, услуг водоснабжения, водоотведения, потребляемых муниципальными учреждениями</t>
  </si>
  <si>
    <t>- на реализацию переданных государственных полномочий по социальному обслуживанию граждан</t>
  </si>
  <si>
    <t>- на 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</si>
  <si>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дополнительного образования детей в МОО</t>
  </si>
  <si>
    <t xml:space="preserve">000 2 02 15001 04 0000 151 </t>
  </si>
  <si>
    <t>000 2 02 15000 00 0000 151</t>
  </si>
  <si>
    <t>000 2 02 15010 04 0000 151</t>
  </si>
  <si>
    <t>000 2 02 35250 04 0000 151</t>
  </si>
  <si>
    <t>000 2 02 35220 04 0000 151</t>
  </si>
  <si>
    <t>000 2 02 35280 04 0000 151</t>
  </si>
  <si>
    <t>000 2 02 30013 04 0000 151</t>
  </si>
  <si>
    <t>000 2 02 30027 04 0000 151</t>
  </si>
  <si>
    <t>000 2 02 35380 04 0000 151</t>
  </si>
  <si>
    <t>000 2 02 35137 04 0000 151</t>
  </si>
  <si>
    <t>000 2 02 29999 04 0000 151</t>
  </si>
  <si>
    <t>000 2 02 20000 00 0000 151</t>
  </si>
  <si>
    <t>000 2 02 30000 00 0000 151</t>
  </si>
  <si>
    <t>000 2 02 30024 04 0000 151</t>
  </si>
  <si>
    <t>000 2 02 30029 04 0000 151</t>
  </si>
  <si>
    <t>000 2 02 35082 04 0000 151</t>
  </si>
  <si>
    <t>000 2 02 35930 04 0000 151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</si>
  <si>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обеспечения дополнительного образования детей в МОО для обучающихся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</si>
  <si>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</t>
  </si>
  <si>
    <t>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</si>
  <si>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</si>
  <si>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</si>
  <si>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</si>
  <si>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знаком"Почетный донор России"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</si>
  <si>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</si>
  <si>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</si>
  <si>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000 2 02 39999 04 0000 151</t>
  </si>
  <si>
    <t>Прочие субвенции бюджетам городских округов</t>
  </si>
  <si>
    <t>-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</si>
  <si>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</si>
  <si>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</si>
  <si>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организацию детей в каникулярное время</t>
  </si>
  <si>
    <t xml:space="preserve"> - на 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 через предоставление компенсации части родительской платы</t>
  </si>
  <si>
    <t>000 2 02 25027 04 0000 151</t>
  </si>
  <si>
    <t xml:space="preserve"> - на содержание, развитие и поддержку ведущих команд (клубов) по игровым и техническим видам спорта, участвующих в чемпионата и первенствах ЧО и России</t>
  </si>
  <si>
    <t>- на  выплату пособия на ребенка</t>
  </si>
  <si>
    <t xml:space="preserve"> - на создание в расположенных на территории ЧО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возрвста с ограниченными возможностями здоровья качественного образования и коррекции развития</t>
  </si>
  <si>
    <t xml:space="preserve"> -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</si>
  <si>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- 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</si>
  <si>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 - на укрепление материально технической базы и оснащение оборудованием детских школ искусств</t>
  </si>
  <si>
    <t xml:space="preserve"> - на капитальный ремонт, ремонт и содержание автомобильных дорого общего пользования местного значения</t>
  </si>
  <si>
    <t>000 2 02 35120 00 0000 151</t>
  </si>
  <si>
    <t>Субвенции местным бюджетам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</si>
  <si>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`-на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 </t>
  </si>
  <si>
    <t>000 2 02 25519 04 0000151</t>
  </si>
  <si>
    <t>к решению Собрания</t>
  </si>
  <si>
    <t>депутатов города Снежинска</t>
  </si>
  <si>
    <t xml:space="preserve"> от                  №                                </t>
  </si>
  <si>
    <t>Приложение № 5</t>
  </si>
  <si>
    <t>Сумма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</si>
  <si>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 (на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</si>
  <si>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уточнено</t>
  </si>
  <si>
    <t>отклонения</t>
  </si>
  <si>
    <t>Объем  межбюджетных  трансфертов, получаемых из других бюджетов бюджетной системы Российской Федерации в 2018 году</t>
  </si>
  <si>
    <t xml:space="preserve">Сумма 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</si>
  <si>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</si>
  <si>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</si>
  <si>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-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</si>
  <si>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*- на создание и оснащение объектов обращения с отходами</t>
  </si>
  <si>
    <t>*- на установление необходимости проведения капитального ремонта общего имущества в многоквартирном доме</t>
  </si>
  <si>
    <t>*- на выплату ежемесячной денежной выплаты, назнчаемой в случае рождения третьего ребенка и (или) последующих детей до достижения ребенком возраста  трех лет</t>
  </si>
  <si>
    <t>000 2 02 25566 04 0000 151</t>
  </si>
  <si>
    <t xml:space="preserve">Субсидии бюджетам городских округов на мероприятия в области обращения с отходами
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</si>
  <si>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</si>
  <si>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</si>
  <si>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000 2 02 25555 04 0000151</t>
  </si>
  <si>
    <t>Субсидии на поддержку государственных программ субъектов РФ и муниципальных программ формирования современной городской среды</t>
  </si>
  <si>
    <t>000 2 02 25497 04 0000 151</t>
  </si>
  <si>
    <t>Субсидии бюджетам городских округов на
реализацию мероприятий по обеспечению
жильем молодых семей</t>
  </si>
  <si>
    <t xml:space="preserve"> - на оснащение музыкальными инструментами детских школ искусств</t>
  </si>
  <si>
    <t>000 2 02 15002 04 0000 151</t>
  </si>
  <si>
    <t>Дотации бюджетам городских округов на поддержку мер по обеспечению сбалансированности бюджетов</t>
  </si>
  <si>
    <t xml:space="preserve"> - на финансовую поддержку организаций спортивной подготовки по базовым видам спорта</t>
  </si>
  <si>
    <t xml:space="preserve"> - на комплектование книжных фондов</t>
  </si>
  <si>
    <t>изменения</t>
  </si>
  <si>
    <t>Субсидия бюджетам городских округов на поддержку отрасли культуры</t>
  </si>
  <si>
    <t xml:space="preserve"> от              №                             </t>
  </si>
  <si>
    <t xml:space="preserve"> от 31.05.2018 № 60                           </t>
  </si>
  <si>
    <t>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</si>
  <si>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</si>
  <si>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</si>
  <si>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 
(на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населения)</t>
  </si>
  <si>
    <t>Приложение  5</t>
  </si>
  <si>
    <t xml:space="preserve"> от 13.12.2018 г. № 127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</si>
</sst>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 quotePrefix="1">
      <alignment horizontal="left" vertical="top" wrapText="1"/>
    </xf>
    <xf numFmtId="49" fontId="13" fillId="0" borderId="1" xfId="0" applyNumberFormat="1" applyFont="1" applyFill="1" applyBorder="1" applyAlignment="1" quotePrefix="1">
      <alignment horizontal="left" vertical="top" wrapText="1"/>
    </xf>
    <xf numFmtId="49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 quotePrefix="1">
      <alignment vertical="center" wrapText="1"/>
    </xf>
    <xf numFmtId="0" fontId="13" fillId="0" borderId="1" xfId="0" applyNumberFormat="1" applyFont="1" applyFill="1" applyBorder="1" applyAlignment="1" quotePrefix="1">
      <alignment vertical="center" wrapText="1"/>
    </xf>
    <xf numFmtId="49" fontId="13" fillId="0" borderId="1" xfId="0" applyNumberFormat="1" applyFont="1" applyFill="1" applyBorder="1" applyAlignment="1" quotePrefix="1">
      <alignment vertical="center" wrapText="1"/>
    </xf>
    <xf numFmtId="0" fontId="13" fillId="0" borderId="1" xfId="18" applyFont="1" applyFill="1" applyBorder="1" applyAlignment="1">
      <alignment horizontal="left" vertical="center" wrapText="1"/>
      <protection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1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5"/>
  <sheetViews>
    <sheetView tabSelected="1" view="pageBreakPreview" zoomScaleSheetLayoutView="100" workbookViewId="0" topLeftCell="A1">
      <pane xSplit="2" ySplit="12" topLeftCell="J8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5" sqref="M5"/>
    </sheetView>
  </sheetViews>
  <sheetFormatPr defaultColWidth="9.00390625" defaultRowHeight="12.75"/>
  <cols>
    <col min="1" max="1" width="24.00390625" style="1" bestFit="1" customWidth="1"/>
    <col min="2" max="2" width="52.125" style="1" customWidth="1"/>
    <col min="3" max="5" width="28.125" style="1" hidden="1" customWidth="1"/>
    <col min="6" max="7" width="29.25390625" style="1" hidden="1" customWidth="1"/>
    <col min="8" max="8" width="25.25390625" style="1" hidden="1" customWidth="1"/>
    <col min="9" max="9" width="29.125" style="1" hidden="1" customWidth="1"/>
    <col min="10" max="10" width="23.375" style="1" hidden="1" customWidth="1"/>
    <col min="11" max="11" width="26.875" style="1" hidden="1" customWidth="1"/>
    <col min="12" max="12" width="21.875" style="1" hidden="1" customWidth="1"/>
    <col min="13" max="13" width="26.625" style="1" customWidth="1"/>
    <col min="14" max="16384" width="8.875" style="1" customWidth="1"/>
  </cols>
  <sheetData>
    <row r="1" spans="3:13" ht="12.75">
      <c r="C1" s="27"/>
      <c r="D1" s="27"/>
      <c r="E1" s="27"/>
      <c r="F1" s="27" t="s">
        <v>90</v>
      </c>
      <c r="G1" s="27"/>
      <c r="I1" s="27" t="s">
        <v>90</v>
      </c>
      <c r="K1" s="27" t="s">
        <v>90</v>
      </c>
      <c r="M1" s="27" t="s">
        <v>124</v>
      </c>
    </row>
    <row r="2" spans="3:13" ht="12.75">
      <c r="C2" s="27"/>
      <c r="D2" s="27"/>
      <c r="E2" s="27"/>
      <c r="F2" s="27" t="s">
        <v>87</v>
      </c>
      <c r="G2" s="27"/>
      <c r="I2" s="27" t="s">
        <v>87</v>
      </c>
      <c r="K2" s="27" t="s">
        <v>87</v>
      </c>
      <c r="M2" s="27" t="s">
        <v>87</v>
      </c>
    </row>
    <row r="3" spans="3:13" ht="12.75">
      <c r="C3" s="27"/>
      <c r="D3" s="27"/>
      <c r="E3" s="27"/>
      <c r="F3" s="27" t="s">
        <v>88</v>
      </c>
      <c r="G3" s="27"/>
      <c r="I3" s="27" t="s">
        <v>88</v>
      </c>
      <c r="K3" s="27" t="s">
        <v>88</v>
      </c>
      <c r="M3" s="27" t="s">
        <v>88</v>
      </c>
    </row>
    <row r="4" spans="3:13" ht="12.75">
      <c r="C4" s="7"/>
      <c r="D4" s="7"/>
      <c r="E4" s="7"/>
      <c r="F4" s="7" t="s">
        <v>89</v>
      </c>
      <c r="G4" s="7"/>
      <c r="I4" s="7" t="s">
        <v>119</v>
      </c>
      <c r="K4" s="7" t="s">
        <v>118</v>
      </c>
      <c r="M4" s="7" t="s">
        <v>125</v>
      </c>
    </row>
    <row r="7" spans="1:7" ht="12.75">
      <c r="A7" s="4"/>
      <c r="B7" s="4"/>
      <c r="C7" s="4"/>
      <c r="D7" s="4"/>
      <c r="E7" s="4"/>
      <c r="F7" s="4"/>
      <c r="G7" s="4"/>
    </row>
    <row r="8" spans="1:13" ht="38.25" customHeight="1">
      <c r="A8" s="36" t="s">
        <v>95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2.75">
      <c r="A9" s="28"/>
      <c r="B9" s="29"/>
      <c r="C9" s="30"/>
      <c r="D9" s="30"/>
      <c r="E9" s="30"/>
      <c r="F9" s="30" t="s">
        <v>35</v>
      </c>
      <c r="G9" s="30"/>
      <c r="I9" s="30" t="s">
        <v>35</v>
      </c>
      <c r="K9" s="30" t="s">
        <v>35</v>
      </c>
      <c r="M9" s="30" t="s">
        <v>35</v>
      </c>
    </row>
    <row r="10" spans="1:13" ht="12.75" customHeight="1">
      <c r="A10" s="34" t="s">
        <v>4</v>
      </c>
      <c r="B10" s="35" t="s">
        <v>6</v>
      </c>
      <c r="C10" s="35" t="s">
        <v>91</v>
      </c>
      <c r="D10" s="35" t="s">
        <v>93</v>
      </c>
      <c r="E10" s="35" t="s">
        <v>94</v>
      </c>
      <c r="F10" s="35" t="s">
        <v>96</v>
      </c>
      <c r="G10" s="35" t="s">
        <v>93</v>
      </c>
      <c r="H10" s="35" t="s">
        <v>116</v>
      </c>
      <c r="I10" s="35" t="s">
        <v>96</v>
      </c>
      <c r="J10" s="35" t="s">
        <v>116</v>
      </c>
      <c r="K10" s="35" t="s">
        <v>96</v>
      </c>
      <c r="L10" s="35" t="s">
        <v>116</v>
      </c>
      <c r="M10" s="35" t="s">
        <v>96</v>
      </c>
    </row>
    <row r="11" spans="1:13" ht="12.7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.7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</row>
    <row r="13" spans="1:13" ht="12.75">
      <c r="A13" s="8" t="s">
        <v>13</v>
      </c>
      <c r="B13" s="9" t="s">
        <v>14</v>
      </c>
      <c r="C13" s="10">
        <f aca="true" t="shared" si="0" ref="C13:I13">C14+C20+C50</f>
        <v>1695461600</v>
      </c>
      <c r="D13" s="10">
        <f t="shared" si="0"/>
        <v>0</v>
      </c>
      <c r="E13" s="10">
        <f t="shared" si="0"/>
        <v>36334100</v>
      </c>
      <c r="F13" s="10">
        <f>F14+F20+F50</f>
        <v>1731795700</v>
      </c>
      <c r="G13" s="10">
        <f>G14+G20+G50</f>
        <v>0</v>
      </c>
      <c r="H13" s="10">
        <f>H14+H20+H50</f>
        <v>10465110</v>
      </c>
      <c r="I13" s="10">
        <f t="shared" si="0"/>
        <v>1742260810</v>
      </c>
      <c r="J13" s="10">
        <f>J14+J20+J50</f>
        <v>-449450</v>
      </c>
      <c r="K13" s="10">
        <f aca="true" t="shared" si="1" ref="K13:K19">I13+J13</f>
        <v>1741811360</v>
      </c>
      <c r="L13" s="10">
        <f>L14+L20+L50</f>
        <v>71187880</v>
      </c>
      <c r="M13" s="10">
        <f>M14+M20+M50</f>
        <v>1812999240</v>
      </c>
    </row>
    <row r="14" spans="1:13" ht="25.5">
      <c r="A14" s="11" t="s">
        <v>43</v>
      </c>
      <c r="B14" s="12" t="s">
        <v>5</v>
      </c>
      <c r="C14" s="10">
        <f>C15+C19</f>
        <v>596701000</v>
      </c>
      <c r="D14" s="10">
        <f>D15+D19</f>
        <v>0</v>
      </c>
      <c r="E14" s="10">
        <f>E15+E19</f>
        <v>0</v>
      </c>
      <c r="F14" s="10">
        <f>F15+F19</f>
        <v>596701000</v>
      </c>
      <c r="G14" s="10">
        <f>G15+G19</f>
        <v>0</v>
      </c>
      <c r="H14" s="10">
        <f>H15+H19+H18</f>
        <v>9383750</v>
      </c>
      <c r="I14" s="10">
        <f>I15+I19+I18</f>
        <v>606084750</v>
      </c>
      <c r="J14" s="10">
        <f>J15+J18+J19</f>
        <v>300000</v>
      </c>
      <c r="K14" s="10">
        <f t="shared" si="1"/>
        <v>606384750</v>
      </c>
      <c r="L14" s="10">
        <f>L15+L18+L19</f>
        <v>23000000</v>
      </c>
      <c r="M14" s="10">
        <f>M15+M18+M19</f>
        <v>629384750</v>
      </c>
    </row>
    <row r="15" spans="1:13" ht="25.5">
      <c r="A15" s="11" t="s">
        <v>42</v>
      </c>
      <c r="B15" s="15" t="s">
        <v>17</v>
      </c>
      <c r="C15" s="13">
        <f>SUM(C16:C17)</f>
        <v>46812000</v>
      </c>
      <c r="D15" s="13">
        <f>SUM(D16:D17)</f>
        <v>0</v>
      </c>
      <c r="E15" s="13">
        <f>SUM(E16:E17)</f>
        <v>0</v>
      </c>
      <c r="F15" s="10">
        <f>SUM(F16:F17)</f>
        <v>46812000</v>
      </c>
      <c r="G15" s="13"/>
      <c r="H15" s="13"/>
      <c r="I15" s="10">
        <f>I16+I17</f>
        <v>46812000</v>
      </c>
      <c r="J15" s="10">
        <f>J16+J17</f>
        <v>0</v>
      </c>
      <c r="K15" s="10">
        <f t="shared" si="1"/>
        <v>46812000</v>
      </c>
      <c r="L15" s="10">
        <f>L16+L17</f>
        <v>0</v>
      </c>
      <c r="M15" s="10">
        <f>M16+M17</f>
        <v>46812000</v>
      </c>
    </row>
    <row r="16" spans="1:13" ht="12.75">
      <c r="A16" s="11"/>
      <c r="B16" s="20" t="s">
        <v>18</v>
      </c>
      <c r="C16" s="13">
        <v>11738000</v>
      </c>
      <c r="D16" s="13"/>
      <c r="E16" s="13"/>
      <c r="F16" s="13">
        <v>11738000</v>
      </c>
      <c r="G16" s="13"/>
      <c r="H16" s="13"/>
      <c r="I16" s="13">
        <f>H16+F16</f>
        <v>11738000</v>
      </c>
      <c r="J16" s="13"/>
      <c r="K16" s="13">
        <f t="shared" si="1"/>
        <v>11738000</v>
      </c>
      <c r="L16" s="13"/>
      <c r="M16" s="13">
        <v>11738000</v>
      </c>
    </row>
    <row r="17" spans="1:13" ht="12.75">
      <c r="A17" s="11"/>
      <c r="B17" s="20" t="s">
        <v>19</v>
      </c>
      <c r="C17" s="13">
        <v>35074000</v>
      </c>
      <c r="D17" s="13"/>
      <c r="E17" s="13"/>
      <c r="F17" s="13">
        <v>35074000</v>
      </c>
      <c r="G17" s="13"/>
      <c r="H17" s="13"/>
      <c r="I17" s="13">
        <f>H17+F17</f>
        <v>35074000</v>
      </c>
      <c r="J17" s="13"/>
      <c r="K17" s="13">
        <f t="shared" si="1"/>
        <v>35074000</v>
      </c>
      <c r="L17" s="13"/>
      <c r="M17" s="13">
        <v>35074000</v>
      </c>
    </row>
    <row r="18" spans="1:13" ht="25.5">
      <c r="A18" s="11" t="s">
        <v>112</v>
      </c>
      <c r="B18" s="20" t="s">
        <v>113</v>
      </c>
      <c r="C18" s="13"/>
      <c r="D18" s="13"/>
      <c r="E18" s="13"/>
      <c r="F18" s="13"/>
      <c r="G18" s="13"/>
      <c r="H18" s="13">
        <f>8600000+783750+300000-300000</f>
        <v>9383750</v>
      </c>
      <c r="I18" s="13">
        <f>H18+F18</f>
        <v>9383750</v>
      </c>
      <c r="J18" s="13">
        <v>300000</v>
      </c>
      <c r="K18" s="13">
        <f t="shared" si="1"/>
        <v>9683750</v>
      </c>
      <c r="L18" s="13">
        <v>23000000</v>
      </c>
      <c r="M18" s="13">
        <f>K18+L18</f>
        <v>32683750</v>
      </c>
    </row>
    <row r="19" spans="1:13" ht="38.25">
      <c r="A19" s="11" t="s">
        <v>44</v>
      </c>
      <c r="B19" s="20" t="s">
        <v>27</v>
      </c>
      <c r="C19" s="13">
        <v>549889000</v>
      </c>
      <c r="D19" s="13"/>
      <c r="E19" s="13"/>
      <c r="F19" s="13">
        <v>549889000</v>
      </c>
      <c r="G19" s="13"/>
      <c r="H19" s="13"/>
      <c r="I19" s="13">
        <f>H19+F19</f>
        <v>549889000</v>
      </c>
      <c r="J19" s="13"/>
      <c r="K19" s="13">
        <f t="shared" si="1"/>
        <v>549889000</v>
      </c>
      <c r="L19" s="13"/>
      <c r="M19" s="13">
        <v>549889000</v>
      </c>
    </row>
    <row r="20" spans="1:13" ht="25.5">
      <c r="A20" s="8" t="s">
        <v>53</v>
      </c>
      <c r="B20" s="14" t="s">
        <v>33</v>
      </c>
      <c r="C20" s="10">
        <f>C21+C23+C26+C31+C32</f>
        <v>189879000</v>
      </c>
      <c r="D20" s="10">
        <f>D21+D23+D26+D31+D32</f>
        <v>0</v>
      </c>
      <c r="E20" s="10">
        <f>E21+E23+E26+E31+E32</f>
        <v>29811500</v>
      </c>
      <c r="F20" s="10">
        <f>F21+F23+F26+F31+F32</f>
        <v>219690500</v>
      </c>
      <c r="G20" s="10">
        <f>G21+G23+G26+G31+G32</f>
        <v>0</v>
      </c>
      <c r="H20" s="10">
        <f>H21+H23+H26+H31+H32+H29+H30</f>
        <v>-6728050</v>
      </c>
      <c r="I20" s="10">
        <f>I21+I23+I26+I29+I30+I31+I32</f>
        <v>212962450</v>
      </c>
      <c r="J20" s="10">
        <f>J21+J23+J26+J29+J30+J31+J32+J22</f>
        <v>0</v>
      </c>
      <c r="K20" s="10">
        <f>K21+K23+K26+K29+K30+K31+K32+K22</f>
        <v>212962450</v>
      </c>
      <c r="L20" s="10">
        <f>L21+L22+L23+L26+L29+L30+L32</f>
        <v>33749500</v>
      </c>
      <c r="M20" s="10">
        <f>M21+M22+M23+M26+M29+M30+M32</f>
        <v>246711950</v>
      </c>
    </row>
    <row r="21" spans="1:13" ht="57" customHeight="1">
      <c r="A21" s="11" t="s">
        <v>105</v>
      </c>
      <c r="B21" s="20" t="s">
        <v>106</v>
      </c>
      <c r="C21" s="10">
        <v>0</v>
      </c>
      <c r="D21" s="13">
        <v>6071200</v>
      </c>
      <c r="E21" s="10"/>
      <c r="F21" s="13">
        <f>C21+D21</f>
        <v>6071200</v>
      </c>
      <c r="G21" s="13"/>
      <c r="H21" s="10"/>
      <c r="I21" s="13">
        <f>H21+F21</f>
        <v>6071200</v>
      </c>
      <c r="J21" s="10"/>
      <c r="K21" s="13">
        <f>I21+J21</f>
        <v>6071200</v>
      </c>
      <c r="L21" s="10"/>
      <c r="M21" s="13">
        <v>6071200</v>
      </c>
    </row>
    <row r="22" spans="1:13" ht="99" customHeight="1">
      <c r="A22" s="11" t="s">
        <v>122</v>
      </c>
      <c r="B22" s="33" t="s">
        <v>123</v>
      </c>
      <c r="C22" s="10"/>
      <c r="D22" s="13"/>
      <c r="E22" s="10"/>
      <c r="F22" s="13"/>
      <c r="G22" s="13"/>
      <c r="H22" s="10"/>
      <c r="I22" s="13"/>
      <c r="J22" s="13">
        <v>2940000</v>
      </c>
      <c r="K22" s="13">
        <f>I22+J22</f>
        <v>2940000</v>
      </c>
      <c r="L22" s="13"/>
      <c r="M22" s="13">
        <v>2940000</v>
      </c>
    </row>
    <row r="23" spans="1:13" ht="127.5">
      <c r="A23" s="11" t="s">
        <v>75</v>
      </c>
      <c r="B23" s="17" t="s">
        <v>92</v>
      </c>
      <c r="C23" s="13">
        <v>0</v>
      </c>
      <c r="D23" s="13">
        <v>593600</v>
      </c>
      <c r="E23" s="13"/>
      <c r="F23" s="13">
        <f>C23+D23</f>
        <v>593600</v>
      </c>
      <c r="G23" s="13"/>
      <c r="H23" s="13"/>
      <c r="I23" s="13">
        <f>H23+F23</f>
        <v>593600</v>
      </c>
      <c r="J23" s="13">
        <f>SUM(J24:J25)</f>
        <v>243000</v>
      </c>
      <c r="K23" s="13">
        <f>SUM(K24:K25)</f>
        <v>836600</v>
      </c>
      <c r="L23" s="13"/>
      <c r="M23" s="13">
        <v>836600</v>
      </c>
    </row>
    <row r="24" spans="1:13" ht="100.5" customHeight="1">
      <c r="A24" s="11"/>
      <c r="B24" s="17" t="s">
        <v>120</v>
      </c>
      <c r="C24" s="13"/>
      <c r="D24" s="13"/>
      <c r="E24" s="13"/>
      <c r="F24" s="13"/>
      <c r="G24" s="13"/>
      <c r="H24" s="13"/>
      <c r="I24" s="13">
        <v>593600</v>
      </c>
      <c r="J24" s="13"/>
      <c r="K24" s="13">
        <v>593600</v>
      </c>
      <c r="L24" s="13"/>
      <c r="M24" s="13">
        <v>593600</v>
      </c>
    </row>
    <row r="25" spans="1:13" ht="47.25" customHeight="1">
      <c r="A25" s="11"/>
      <c r="B25" s="17" t="s">
        <v>121</v>
      </c>
      <c r="C25" s="13"/>
      <c r="D25" s="13"/>
      <c r="E25" s="13"/>
      <c r="F25" s="13"/>
      <c r="G25" s="13"/>
      <c r="H25" s="13"/>
      <c r="I25" s="13"/>
      <c r="J25" s="13">
        <v>243000</v>
      </c>
      <c r="K25" s="13">
        <f aca="true" t="shared" si="2" ref="K25:K33">I25+J25</f>
        <v>243000</v>
      </c>
      <c r="L25" s="13"/>
      <c r="M25" s="13">
        <v>243000</v>
      </c>
    </row>
    <row r="26" spans="1:13" ht="25.5">
      <c r="A26" s="11" t="s">
        <v>86</v>
      </c>
      <c r="B26" s="17" t="s">
        <v>117</v>
      </c>
      <c r="C26" s="13">
        <v>20800</v>
      </c>
      <c r="D26" s="13"/>
      <c r="E26" s="13"/>
      <c r="F26" s="10">
        <f>SUM(F27:F28)</f>
        <v>20800</v>
      </c>
      <c r="G26" s="10">
        <f>SUM(G27:G28)</f>
        <v>0</v>
      </c>
      <c r="H26" s="10">
        <f>SUM(H27:H28)</f>
        <v>130400</v>
      </c>
      <c r="I26" s="10">
        <f>SUM(I27:I28)</f>
        <v>151200</v>
      </c>
      <c r="J26" s="10">
        <f>J27+J28</f>
        <v>0</v>
      </c>
      <c r="K26" s="10">
        <f t="shared" si="2"/>
        <v>151200</v>
      </c>
      <c r="L26" s="10">
        <f>SUM(L27:L28)</f>
        <v>0</v>
      </c>
      <c r="M26" s="10">
        <f>SUM(M27:M28)</f>
        <v>151200</v>
      </c>
    </row>
    <row r="27" spans="1:13" ht="19.5" customHeight="1">
      <c r="A27" s="11"/>
      <c r="B27" s="17" t="s">
        <v>115</v>
      </c>
      <c r="C27" s="13"/>
      <c r="D27" s="13"/>
      <c r="E27" s="13"/>
      <c r="F27" s="13">
        <v>20800</v>
      </c>
      <c r="G27" s="13"/>
      <c r="H27" s="13"/>
      <c r="I27" s="13">
        <f>H27+F27</f>
        <v>20800</v>
      </c>
      <c r="J27" s="13"/>
      <c r="K27" s="13">
        <f t="shared" si="2"/>
        <v>20800</v>
      </c>
      <c r="L27" s="10"/>
      <c r="M27" s="13">
        <v>20800</v>
      </c>
    </row>
    <row r="28" spans="1:13" ht="37.5" customHeight="1">
      <c r="A28" s="11"/>
      <c r="B28" s="18" t="s">
        <v>111</v>
      </c>
      <c r="C28" s="13"/>
      <c r="D28" s="13"/>
      <c r="E28" s="13"/>
      <c r="F28" s="13"/>
      <c r="G28" s="13"/>
      <c r="H28" s="13">
        <v>130400</v>
      </c>
      <c r="I28" s="13">
        <f>H28+F28</f>
        <v>130400</v>
      </c>
      <c r="J28" s="13"/>
      <c r="K28" s="13">
        <f t="shared" si="2"/>
        <v>130400</v>
      </c>
      <c r="L28" s="10"/>
      <c r="M28" s="13">
        <v>130400</v>
      </c>
    </row>
    <row r="29" spans="1:13" ht="45.75" customHeight="1">
      <c r="A29" s="11" t="s">
        <v>109</v>
      </c>
      <c r="B29" s="17" t="s">
        <v>110</v>
      </c>
      <c r="C29" s="13"/>
      <c r="D29" s="13"/>
      <c r="E29" s="13"/>
      <c r="F29" s="13">
        <v>0</v>
      </c>
      <c r="G29" s="13"/>
      <c r="H29" s="13">
        <v>6482070</v>
      </c>
      <c r="I29" s="13">
        <f>H29+F29</f>
        <v>6482070</v>
      </c>
      <c r="J29" s="13"/>
      <c r="K29" s="13">
        <f t="shared" si="2"/>
        <v>6482070</v>
      </c>
      <c r="L29" s="13"/>
      <c r="M29" s="13">
        <v>6482070</v>
      </c>
    </row>
    <row r="30" spans="1:13" ht="41.25" customHeight="1">
      <c r="A30" s="11" t="s">
        <v>107</v>
      </c>
      <c r="B30" s="17" t="s">
        <v>108</v>
      </c>
      <c r="C30" s="13"/>
      <c r="D30" s="13"/>
      <c r="E30" s="13"/>
      <c r="F30" s="13">
        <v>0</v>
      </c>
      <c r="G30" s="13"/>
      <c r="H30" s="13">
        <v>14922600</v>
      </c>
      <c r="I30" s="13">
        <f>F30+H30</f>
        <v>14922600</v>
      </c>
      <c r="J30" s="13"/>
      <c r="K30" s="13">
        <f t="shared" si="2"/>
        <v>14922600</v>
      </c>
      <c r="L30" s="13"/>
      <c r="M30" s="13">
        <v>14922600</v>
      </c>
    </row>
    <row r="31" spans="1:13" ht="27" customHeight="1" hidden="1">
      <c r="A31" s="11" t="s">
        <v>103</v>
      </c>
      <c r="B31" s="17" t="s">
        <v>104</v>
      </c>
      <c r="C31" s="13"/>
      <c r="D31" s="13">
        <v>29799100</v>
      </c>
      <c r="E31" s="13"/>
      <c r="F31" s="13">
        <f>D31</f>
        <v>29799100</v>
      </c>
      <c r="G31" s="13"/>
      <c r="H31" s="13">
        <v>-29799100</v>
      </c>
      <c r="I31" s="13">
        <f>F31+H31</f>
        <v>0</v>
      </c>
      <c r="J31" s="13"/>
      <c r="K31" s="13">
        <f t="shared" si="2"/>
        <v>0</v>
      </c>
      <c r="L31" s="13"/>
      <c r="M31" s="13"/>
    </row>
    <row r="32" spans="1:13" ht="12.75">
      <c r="A32" s="11" t="s">
        <v>52</v>
      </c>
      <c r="B32" s="17" t="s">
        <v>12</v>
      </c>
      <c r="C32" s="10">
        <f>SUM(C33:C47)</f>
        <v>189858200</v>
      </c>
      <c r="D32" s="10">
        <f>SUM(D33:D48)</f>
        <v>-36463900</v>
      </c>
      <c r="E32" s="10">
        <f>SUM(E33:E48)</f>
        <v>29811500</v>
      </c>
      <c r="F32" s="10">
        <f>SUM(F33:F47)</f>
        <v>183205800</v>
      </c>
      <c r="G32" s="10">
        <f>SUM(G33:G47)</f>
        <v>0</v>
      </c>
      <c r="H32" s="10">
        <f>SUM(H33:H49)</f>
        <v>1535980</v>
      </c>
      <c r="I32" s="10">
        <f>SUM(I33:I49)</f>
        <v>184741780</v>
      </c>
      <c r="J32" s="10">
        <f>SUM(J33:J49)</f>
        <v>-3183000</v>
      </c>
      <c r="K32" s="10">
        <f t="shared" si="2"/>
        <v>181558780</v>
      </c>
      <c r="L32" s="10">
        <f>SUM(L33:L49)</f>
        <v>33749500</v>
      </c>
      <c r="M32" s="10">
        <f>SUM(M33:M49)</f>
        <v>215308280</v>
      </c>
    </row>
    <row r="33" spans="1:13" ht="25.5">
      <c r="A33" s="11"/>
      <c r="B33" s="17" t="s">
        <v>3</v>
      </c>
      <c r="C33" s="13">
        <v>11176700</v>
      </c>
      <c r="D33" s="13"/>
      <c r="E33" s="13"/>
      <c r="F33" s="13">
        <v>11176700</v>
      </c>
      <c r="G33" s="13"/>
      <c r="H33" s="13">
        <v>664500</v>
      </c>
      <c r="I33" s="13">
        <f>H33+F33</f>
        <v>11841200</v>
      </c>
      <c r="J33" s="13"/>
      <c r="K33" s="13">
        <f t="shared" si="2"/>
        <v>11841200</v>
      </c>
      <c r="L33" s="13"/>
      <c r="M33" s="13">
        <v>11841200</v>
      </c>
    </row>
    <row r="34" spans="1:13" ht="76.5">
      <c r="A34" s="11"/>
      <c r="B34" s="17" t="s">
        <v>38</v>
      </c>
      <c r="C34" s="13">
        <v>148182600</v>
      </c>
      <c r="D34" s="13"/>
      <c r="E34" s="13"/>
      <c r="F34" s="13">
        <v>148182600</v>
      </c>
      <c r="G34" s="13"/>
      <c r="H34" s="13"/>
      <c r="I34" s="13">
        <f aca="true" t="shared" si="3" ref="I34:I49">H34+F34</f>
        <v>148182600</v>
      </c>
      <c r="J34" s="13"/>
      <c r="K34" s="13">
        <f aca="true" t="shared" si="4" ref="K34:K49">I34+J34</f>
        <v>148182600</v>
      </c>
      <c r="L34" s="13">
        <f>M34-K34</f>
        <v>33749500</v>
      </c>
      <c r="M34" s="13">
        <v>181932100</v>
      </c>
    </row>
    <row r="35" spans="1:13" ht="38.25">
      <c r="A35" s="11"/>
      <c r="B35" s="17" t="s">
        <v>76</v>
      </c>
      <c r="C35" s="13">
        <v>8000000</v>
      </c>
      <c r="D35" s="13"/>
      <c r="E35" s="13"/>
      <c r="F35" s="13">
        <v>8000000</v>
      </c>
      <c r="G35" s="13"/>
      <c r="H35" s="13"/>
      <c r="I35" s="13">
        <f t="shared" si="3"/>
        <v>8000000</v>
      </c>
      <c r="J35" s="13"/>
      <c r="K35" s="13">
        <f t="shared" si="4"/>
        <v>8000000</v>
      </c>
      <c r="L35" s="13"/>
      <c r="M35" s="13">
        <v>8000000</v>
      </c>
    </row>
    <row r="36" spans="1:13" ht="38.25">
      <c r="A36" s="11"/>
      <c r="B36" s="17" t="s">
        <v>85</v>
      </c>
      <c r="C36" s="13">
        <v>176100</v>
      </c>
      <c r="D36" s="13"/>
      <c r="E36" s="13"/>
      <c r="F36" s="13">
        <v>176100</v>
      </c>
      <c r="G36" s="13"/>
      <c r="H36" s="13"/>
      <c r="I36" s="13">
        <f t="shared" si="3"/>
        <v>176100</v>
      </c>
      <c r="J36" s="13"/>
      <c r="K36" s="13">
        <f t="shared" si="4"/>
        <v>176100</v>
      </c>
      <c r="L36" s="13"/>
      <c r="M36" s="13">
        <v>176100</v>
      </c>
    </row>
    <row r="37" spans="1:13" ht="38.25">
      <c r="A37" s="11"/>
      <c r="B37" s="18" t="s">
        <v>70</v>
      </c>
      <c r="C37" s="13">
        <v>176100</v>
      </c>
      <c r="D37" s="13"/>
      <c r="E37" s="13"/>
      <c r="F37" s="13">
        <v>176100</v>
      </c>
      <c r="G37" s="13"/>
      <c r="H37" s="13"/>
      <c r="I37" s="13">
        <f t="shared" si="3"/>
        <v>176100</v>
      </c>
      <c r="J37" s="13"/>
      <c r="K37" s="13">
        <f t="shared" si="4"/>
        <v>176100</v>
      </c>
      <c r="L37" s="13"/>
      <c r="M37" s="13">
        <v>176100</v>
      </c>
    </row>
    <row r="38" spans="1:22" s="32" customFormat="1" ht="51" hidden="1">
      <c r="A38" s="11"/>
      <c r="B38" s="18" t="s">
        <v>80</v>
      </c>
      <c r="C38" s="13">
        <v>2940000</v>
      </c>
      <c r="D38" s="13"/>
      <c r="E38" s="13"/>
      <c r="F38" s="13">
        <v>2940000</v>
      </c>
      <c r="G38" s="13"/>
      <c r="H38" s="13"/>
      <c r="I38" s="13">
        <f t="shared" si="3"/>
        <v>2940000</v>
      </c>
      <c r="J38" s="13">
        <v>-2940000</v>
      </c>
      <c r="K38" s="13">
        <f t="shared" si="4"/>
        <v>0</v>
      </c>
      <c r="L38" s="13"/>
      <c r="M38" s="13"/>
      <c r="N38" s="1"/>
      <c r="O38" s="1"/>
      <c r="P38" s="1"/>
      <c r="Q38" s="1"/>
      <c r="R38" s="1"/>
      <c r="S38" s="1"/>
      <c r="T38" s="1"/>
      <c r="U38" s="1"/>
      <c r="V38" s="1"/>
    </row>
    <row r="39" spans="1:13" ht="25.5">
      <c r="A39" s="11"/>
      <c r="B39" s="17" t="s">
        <v>71</v>
      </c>
      <c r="C39" s="13">
        <v>253400</v>
      </c>
      <c r="D39" s="13"/>
      <c r="E39" s="13">
        <f>F39-C39</f>
        <v>-5300</v>
      </c>
      <c r="F39" s="13">
        <v>248100</v>
      </c>
      <c r="G39" s="13"/>
      <c r="H39" s="13"/>
      <c r="I39" s="13">
        <f t="shared" si="3"/>
        <v>248100</v>
      </c>
      <c r="J39" s="13"/>
      <c r="K39" s="13">
        <f t="shared" si="4"/>
        <v>248100</v>
      </c>
      <c r="L39" s="13"/>
      <c r="M39" s="13">
        <v>248100</v>
      </c>
    </row>
    <row r="40" spans="1:13" ht="63.75">
      <c r="A40" s="11"/>
      <c r="B40" s="17" t="s">
        <v>74</v>
      </c>
      <c r="C40" s="13">
        <v>1028600</v>
      </c>
      <c r="D40" s="13"/>
      <c r="E40" s="13"/>
      <c r="F40" s="13">
        <v>1028600</v>
      </c>
      <c r="G40" s="13"/>
      <c r="H40" s="13"/>
      <c r="I40" s="13">
        <f t="shared" si="3"/>
        <v>1028600</v>
      </c>
      <c r="J40" s="13"/>
      <c r="K40" s="13">
        <f t="shared" si="4"/>
        <v>1028600</v>
      </c>
      <c r="L40" s="13"/>
      <c r="M40" s="13">
        <v>1028600</v>
      </c>
    </row>
    <row r="41" spans="1:13" ht="38.25">
      <c r="A41" s="11"/>
      <c r="B41" s="17" t="s">
        <v>72</v>
      </c>
      <c r="C41" s="13">
        <v>902300</v>
      </c>
      <c r="D41" s="13"/>
      <c r="E41" s="13"/>
      <c r="F41" s="13">
        <v>902300</v>
      </c>
      <c r="G41" s="13"/>
      <c r="H41" s="13"/>
      <c r="I41" s="13">
        <f t="shared" si="3"/>
        <v>902300</v>
      </c>
      <c r="J41" s="13"/>
      <c r="K41" s="13">
        <f t="shared" si="4"/>
        <v>902300</v>
      </c>
      <c r="L41" s="13"/>
      <c r="M41" s="13">
        <v>902300</v>
      </c>
    </row>
    <row r="42" spans="1:13" ht="12.75">
      <c r="A42" s="11"/>
      <c r="B42" s="19" t="s">
        <v>73</v>
      </c>
      <c r="C42" s="13">
        <v>8570500</v>
      </c>
      <c r="D42" s="13"/>
      <c r="E42" s="13"/>
      <c r="F42" s="13">
        <v>8570500</v>
      </c>
      <c r="G42" s="13"/>
      <c r="H42" s="13"/>
      <c r="I42" s="13">
        <f t="shared" si="3"/>
        <v>8570500</v>
      </c>
      <c r="J42" s="13"/>
      <c r="K42" s="13">
        <f t="shared" si="4"/>
        <v>8570500</v>
      </c>
      <c r="L42" s="13"/>
      <c r="M42" s="13">
        <v>8570500</v>
      </c>
    </row>
    <row r="43" spans="1:13" ht="38.25" hidden="1">
      <c r="A43" s="11"/>
      <c r="B43" s="19" t="s">
        <v>82</v>
      </c>
      <c r="C43" s="13">
        <v>6071200</v>
      </c>
      <c r="D43" s="13">
        <v>-6071200</v>
      </c>
      <c r="E43" s="13"/>
      <c r="F43" s="13">
        <f>C43+D43</f>
        <v>0</v>
      </c>
      <c r="G43" s="13"/>
      <c r="H43" s="13"/>
      <c r="I43" s="13">
        <f t="shared" si="3"/>
        <v>0</v>
      </c>
      <c r="J43" s="13"/>
      <c r="K43" s="13">
        <f t="shared" si="4"/>
        <v>0</v>
      </c>
      <c r="L43" s="13"/>
      <c r="M43" s="13"/>
    </row>
    <row r="44" spans="1:13" ht="25.5" hidden="1">
      <c r="A44" s="11"/>
      <c r="B44" s="19" t="s">
        <v>81</v>
      </c>
      <c r="C44" s="13">
        <v>200900</v>
      </c>
      <c r="D44" s="13"/>
      <c r="E44" s="13">
        <f>F44-C44</f>
        <v>-70500</v>
      </c>
      <c r="F44" s="13">
        <v>130400</v>
      </c>
      <c r="G44" s="13"/>
      <c r="H44" s="13">
        <v>-130400</v>
      </c>
      <c r="I44" s="13">
        <f t="shared" si="3"/>
        <v>0</v>
      </c>
      <c r="J44" s="13"/>
      <c r="K44" s="13">
        <f t="shared" si="4"/>
        <v>0</v>
      </c>
      <c r="L44" s="13"/>
      <c r="M44" s="13"/>
    </row>
    <row r="45" spans="1:13" ht="77.25" customHeight="1" hidden="1">
      <c r="A45" s="11"/>
      <c r="B45" s="18" t="s">
        <v>99</v>
      </c>
      <c r="C45" s="13">
        <v>593600</v>
      </c>
      <c r="D45" s="13">
        <v>-593600</v>
      </c>
      <c r="E45" s="13"/>
      <c r="F45" s="13">
        <f>C45+D45</f>
        <v>0</v>
      </c>
      <c r="G45" s="13"/>
      <c r="H45" s="13"/>
      <c r="I45" s="13">
        <f t="shared" si="3"/>
        <v>0</v>
      </c>
      <c r="J45" s="13"/>
      <c r="K45" s="13">
        <f t="shared" si="4"/>
        <v>0</v>
      </c>
      <c r="L45" s="13"/>
      <c r="M45" s="13"/>
    </row>
    <row r="46" spans="1:13" ht="87" customHeight="1">
      <c r="A46" s="11"/>
      <c r="B46" s="17" t="s">
        <v>78</v>
      </c>
      <c r="C46" s="13">
        <v>1431400</v>
      </c>
      <c r="D46" s="13"/>
      <c r="E46" s="13"/>
      <c r="F46" s="13">
        <v>1431400</v>
      </c>
      <c r="G46" s="13"/>
      <c r="H46" s="13"/>
      <c r="I46" s="13">
        <f t="shared" si="3"/>
        <v>1431400</v>
      </c>
      <c r="J46" s="13"/>
      <c r="K46" s="13">
        <f t="shared" si="4"/>
        <v>1431400</v>
      </c>
      <c r="L46" s="13"/>
      <c r="M46" s="13">
        <v>1431400</v>
      </c>
    </row>
    <row r="47" spans="1:13" ht="38.25" hidden="1">
      <c r="A47" s="11"/>
      <c r="B47" s="17" t="s">
        <v>79</v>
      </c>
      <c r="C47" s="13">
        <v>154800</v>
      </c>
      <c r="D47" s="13"/>
      <c r="E47" s="13">
        <f>F47-C47</f>
        <v>88200</v>
      </c>
      <c r="F47" s="13">
        <v>243000</v>
      </c>
      <c r="G47" s="13"/>
      <c r="H47" s="13"/>
      <c r="I47" s="13">
        <f t="shared" si="3"/>
        <v>243000</v>
      </c>
      <c r="J47" s="13">
        <v>-243000</v>
      </c>
      <c r="K47" s="13">
        <f t="shared" si="4"/>
        <v>0</v>
      </c>
      <c r="L47" s="13"/>
      <c r="M47" s="13"/>
    </row>
    <row r="48" spans="1:13" ht="15" customHeight="1" hidden="1">
      <c r="A48" s="11"/>
      <c r="B48" s="17" t="s">
        <v>100</v>
      </c>
      <c r="C48" s="13">
        <v>0</v>
      </c>
      <c r="D48" s="13">
        <v>-29799100</v>
      </c>
      <c r="E48" s="13">
        <v>29799100</v>
      </c>
      <c r="F48" s="13">
        <f>E48+D48</f>
        <v>0</v>
      </c>
      <c r="G48" s="13"/>
      <c r="H48" s="13"/>
      <c r="I48" s="13">
        <f t="shared" si="3"/>
        <v>0</v>
      </c>
      <c r="J48" s="13"/>
      <c r="K48" s="13">
        <f t="shared" si="4"/>
        <v>0</v>
      </c>
      <c r="L48" s="13"/>
      <c r="M48" s="13"/>
    </row>
    <row r="49" spans="1:13" ht="30" customHeight="1">
      <c r="A49" s="11"/>
      <c r="B49" s="17" t="s">
        <v>114</v>
      </c>
      <c r="C49" s="13"/>
      <c r="D49" s="13"/>
      <c r="E49" s="13"/>
      <c r="F49" s="13"/>
      <c r="G49" s="13"/>
      <c r="H49" s="13">
        <v>1001880</v>
      </c>
      <c r="I49" s="13">
        <f t="shared" si="3"/>
        <v>1001880</v>
      </c>
      <c r="J49" s="13"/>
      <c r="K49" s="13">
        <f t="shared" si="4"/>
        <v>1001880</v>
      </c>
      <c r="L49" s="13"/>
      <c r="M49" s="13">
        <v>1001880</v>
      </c>
    </row>
    <row r="50" spans="1:13" ht="25.5">
      <c r="A50" s="8" t="s">
        <v>54</v>
      </c>
      <c r="B50" s="12" t="s">
        <v>10</v>
      </c>
      <c r="C50" s="10">
        <f>C51+C52+C53+C78+C79+C80+C82+C83+C84+C85+C86+C87+C88+C89</f>
        <v>908881600</v>
      </c>
      <c r="D50" s="10">
        <f>D51+D52+D53+D78+D79+D80+D81+D82+D83+D84+D85+D86+D87+D88+D89</f>
        <v>0</v>
      </c>
      <c r="E50" s="10">
        <f>E51+E52+E53+E78+E79+E80+E81+E82+E83+E84+E85+E86+E87+E88+E89</f>
        <v>6522600</v>
      </c>
      <c r="F50" s="10">
        <f>F51+F52+F53+F78+F79+F80+F81+F82+F83+F84+F85+F86+F87+F88+F89</f>
        <v>915404200</v>
      </c>
      <c r="G50" s="10"/>
      <c r="H50" s="10">
        <f>H51+H52+H53+H78+H79+H80+H81+H82+H83+H84+H85+H86+H87+H88+H89</f>
        <v>7809410</v>
      </c>
      <c r="I50" s="10">
        <f>I51+I52+I53+I78+I79+I80+I81+I82+I83+I84+I85+I86+I87+I88+I89</f>
        <v>923213610</v>
      </c>
      <c r="J50" s="10">
        <f>J51+J52+J53+J78+J79+J80+J81+J82+J83+J84+J85+J86+J87+J88+J89</f>
        <v>-749450</v>
      </c>
      <c r="K50" s="10">
        <f aca="true" t="shared" si="5" ref="K50:K55">I50+J50</f>
        <v>922464160</v>
      </c>
      <c r="L50" s="10">
        <f>L51+L52+L53+L78+L79+L80+L81+L82+L83+L84+L85+L86+L87+L88+L89</f>
        <v>14438380</v>
      </c>
      <c r="M50" s="10">
        <f>M51+M52+M53+M78+M79+M80+M81+M82+M83+M84+M85+M86+M87+M88+M89</f>
        <v>936902540</v>
      </c>
    </row>
    <row r="51" spans="1:13" ht="38.25">
      <c r="A51" s="11" t="s">
        <v>48</v>
      </c>
      <c r="B51" s="15" t="s">
        <v>1</v>
      </c>
      <c r="C51" s="13">
        <v>1420300</v>
      </c>
      <c r="D51" s="13"/>
      <c r="E51" s="13">
        <f>F51-C51</f>
        <v>55100</v>
      </c>
      <c r="F51" s="13">
        <v>1475400</v>
      </c>
      <c r="G51" s="13"/>
      <c r="H51" s="13"/>
      <c r="I51" s="13">
        <f>H51+F51</f>
        <v>1475400</v>
      </c>
      <c r="J51" s="13"/>
      <c r="K51" s="13">
        <f t="shared" si="5"/>
        <v>1475400</v>
      </c>
      <c r="L51" s="13">
        <v>-233000</v>
      </c>
      <c r="M51" s="13">
        <f>K51+L51</f>
        <v>1242400</v>
      </c>
    </row>
    <row r="52" spans="1:13" ht="38.25">
      <c r="A52" s="11" t="s">
        <v>66</v>
      </c>
      <c r="B52" s="15" t="s">
        <v>67</v>
      </c>
      <c r="C52" s="13">
        <v>6970600</v>
      </c>
      <c r="D52" s="13"/>
      <c r="E52" s="13"/>
      <c r="F52" s="13">
        <v>6970600</v>
      </c>
      <c r="G52" s="13"/>
      <c r="H52" s="13">
        <v>181700</v>
      </c>
      <c r="I52" s="13">
        <f>H52+F52</f>
        <v>7152300</v>
      </c>
      <c r="J52" s="13"/>
      <c r="K52" s="13">
        <f t="shared" si="5"/>
        <v>7152300</v>
      </c>
      <c r="L52" s="13">
        <v>-653100</v>
      </c>
      <c r="M52" s="13">
        <f>K52+L52</f>
        <v>6499200</v>
      </c>
    </row>
    <row r="53" spans="1:13" ht="25.5">
      <c r="A53" s="11" t="s">
        <v>55</v>
      </c>
      <c r="B53" s="15" t="s">
        <v>9</v>
      </c>
      <c r="C53" s="10">
        <f aca="true" t="shared" si="6" ref="C53:I53">SUM(C54:C77)</f>
        <v>800170100</v>
      </c>
      <c r="D53" s="10">
        <f t="shared" si="6"/>
        <v>0</v>
      </c>
      <c r="E53" s="10">
        <f t="shared" si="6"/>
        <v>6134200</v>
      </c>
      <c r="F53" s="10">
        <f t="shared" si="6"/>
        <v>806304300</v>
      </c>
      <c r="G53" s="10"/>
      <c r="H53" s="10">
        <f>SUM(H54:H77)</f>
        <v>7616880</v>
      </c>
      <c r="I53" s="10">
        <f t="shared" si="6"/>
        <v>813921180</v>
      </c>
      <c r="J53" s="10">
        <f>SUM(J54:J77)</f>
        <v>-749450</v>
      </c>
      <c r="K53" s="10">
        <f t="shared" si="5"/>
        <v>813171730</v>
      </c>
      <c r="L53" s="10">
        <f>SUM(L54:L77)</f>
        <v>11887270</v>
      </c>
      <c r="M53" s="10">
        <f>SUM(M54:M77)</f>
        <v>825059000</v>
      </c>
    </row>
    <row r="54" spans="1:13" ht="25.5">
      <c r="A54" s="11"/>
      <c r="B54" s="20" t="s">
        <v>60</v>
      </c>
      <c r="C54" s="13">
        <f>188900+22000</f>
        <v>210900</v>
      </c>
      <c r="D54" s="13"/>
      <c r="E54" s="13"/>
      <c r="F54" s="13">
        <f>188900+22000</f>
        <v>210900</v>
      </c>
      <c r="G54" s="13"/>
      <c r="H54" s="13">
        <v>-6900</v>
      </c>
      <c r="I54" s="13">
        <f>H54+F54</f>
        <v>204000</v>
      </c>
      <c r="J54" s="13"/>
      <c r="K54" s="13">
        <f t="shared" si="5"/>
        <v>204000</v>
      </c>
      <c r="L54" s="13">
        <f>M54-K54</f>
        <v>3000</v>
      </c>
      <c r="M54" s="13">
        <f>182000+25000</f>
        <v>207000</v>
      </c>
    </row>
    <row r="55" spans="1:13" ht="51">
      <c r="A55" s="11"/>
      <c r="B55" s="16" t="s">
        <v>31</v>
      </c>
      <c r="C55" s="13">
        <v>14926400</v>
      </c>
      <c r="D55" s="13"/>
      <c r="E55" s="13">
        <f>F55-C55</f>
        <v>30800</v>
      </c>
      <c r="F55" s="13">
        <v>14957200</v>
      </c>
      <c r="G55" s="13"/>
      <c r="H55" s="13">
        <f>-458520+1049450</f>
        <v>590930</v>
      </c>
      <c r="I55" s="13">
        <f aca="true" t="shared" si="7" ref="I55:I88">H55+F55</f>
        <v>15548130</v>
      </c>
      <c r="J55" s="13">
        <v>-1049450</v>
      </c>
      <c r="K55" s="13">
        <f t="shared" si="5"/>
        <v>14498680</v>
      </c>
      <c r="L55" s="13">
        <f>M55-K55</f>
        <v>208450</v>
      </c>
      <c r="M55" s="13">
        <v>14707130</v>
      </c>
    </row>
    <row r="56" spans="1:13" ht="25.5">
      <c r="A56" s="11"/>
      <c r="B56" s="21" t="s">
        <v>21</v>
      </c>
      <c r="C56" s="13">
        <v>148474200</v>
      </c>
      <c r="D56" s="13"/>
      <c r="E56" s="13">
        <f>F56-C56</f>
        <v>5939000</v>
      </c>
      <c r="F56" s="13">
        <v>154413200</v>
      </c>
      <c r="G56" s="13"/>
      <c r="H56" s="13"/>
      <c r="I56" s="13">
        <f t="shared" si="7"/>
        <v>154413200</v>
      </c>
      <c r="J56" s="13"/>
      <c r="K56" s="13">
        <f aca="true" t="shared" si="8" ref="K56:K88">I56+J56</f>
        <v>154413200</v>
      </c>
      <c r="L56" s="13">
        <f>M56-K56</f>
        <v>1836000</v>
      </c>
      <c r="M56" s="13">
        <v>156249200</v>
      </c>
    </row>
    <row r="57" spans="1:13" ht="25.5" hidden="1">
      <c r="A57" s="11"/>
      <c r="B57" s="21" t="s">
        <v>25</v>
      </c>
      <c r="C57" s="13">
        <v>124800</v>
      </c>
      <c r="D57" s="13"/>
      <c r="E57" s="13">
        <v>-124800</v>
      </c>
      <c r="F57" s="13">
        <f>C57+E57</f>
        <v>0</v>
      </c>
      <c r="G57" s="13"/>
      <c r="H57" s="13"/>
      <c r="I57" s="13">
        <f t="shared" si="7"/>
        <v>0</v>
      </c>
      <c r="J57" s="13"/>
      <c r="K57" s="13">
        <f t="shared" si="8"/>
        <v>0</v>
      </c>
      <c r="L57" s="13"/>
      <c r="M57" s="13"/>
    </row>
    <row r="58" spans="1:13" ht="12.75">
      <c r="A58" s="11"/>
      <c r="B58" s="21" t="s">
        <v>77</v>
      </c>
      <c r="C58" s="13">
        <v>5627600</v>
      </c>
      <c r="D58" s="13"/>
      <c r="E58" s="13">
        <f>F58-C58</f>
        <v>219900</v>
      </c>
      <c r="F58" s="13">
        <v>5847500</v>
      </c>
      <c r="G58" s="13"/>
      <c r="H58" s="13"/>
      <c r="I58" s="13">
        <f t="shared" si="7"/>
        <v>5847500</v>
      </c>
      <c r="J58" s="13"/>
      <c r="K58" s="13">
        <f t="shared" si="8"/>
        <v>5847500</v>
      </c>
      <c r="L58" s="13">
        <v>10000</v>
      </c>
      <c r="M58" s="13">
        <f>K58+L58</f>
        <v>5857500</v>
      </c>
    </row>
    <row r="59" spans="1:13" ht="25.5">
      <c r="A59" s="11"/>
      <c r="B59" s="16" t="s">
        <v>39</v>
      </c>
      <c r="C59" s="13">
        <v>9362100</v>
      </c>
      <c r="D59" s="13"/>
      <c r="E59" s="13">
        <f>F59-C59</f>
        <v>4800</v>
      </c>
      <c r="F59" s="13">
        <v>9366900</v>
      </c>
      <c r="G59" s="13"/>
      <c r="H59" s="13">
        <v>823610</v>
      </c>
      <c r="I59" s="13">
        <f t="shared" si="7"/>
        <v>10190510</v>
      </c>
      <c r="J59" s="13">
        <v>300000</v>
      </c>
      <c r="K59" s="13">
        <f t="shared" si="8"/>
        <v>10490510</v>
      </c>
      <c r="L59" s="13">
        <f>M59-K59</f>
        <v>926180</v>
      </c>
      <c r="M59" s="13">
        <v>11416690</v>
      </c>
    </row>
    <row r="60" spans="1:13" ht="25.5">
      <c r="A60" s="11"/>
      <c r="B60" s="16" t="s">
        <v>2</v>
      </c>
      <c r="C60" s="13">
        <v>598300</v>
      </c>
      <c r="D60" s="13"/>
      <c r="E60" s="13"/>
      <c r="F60" s="13">
        <v>598300</v>
      </c>
      <c r="G60" s="13"/>
      <c r="H60" s="13">
        <v>39200</v>
      </c>
      <c r="I60" s="13">
        <f t="shared" si="7"/>
        <v>637500</v>
      </c>
      <c r="J60" s="13"/>
      <c r="K60" s="13">
        <f t="shared" si="8"/>
        <v>637500</v>
      </c>
      <c r="L60" s="13"/>
      <c r="M60" s="13">
        <v>637500</v>
      </c>
    </row>
    <row r="61" spans="1:13" ht="38.25">
      <c r="A61" s="11"/>
      <c r="B61" s="20" t="s">
        <v>28</v>
      </c>
      <c r="C61" s="13">
        <v>55600</v>
      </c>
      <c r="D61" s="13"/>
      <c r="E61" s="13">
        <f>F61-C61</f>
        <v>1300</v>
      </c>
      <c r="F61" s="13">
        <v>56900</v>
      </c>
      <c r="G61" s="13"/>
      <c r="H61" s="13"/>
      <c r="I61" s="13">
        <f t="shared" si="7"/>
        <v>56900</v>
      </c>
      <c r="J61" s="13"/>
      <c r="K61" s="13">
        <f t="shared" si="8"/>
        <v>56900</v>
      </c>
      <c r="L61" s="13"/>
      <c r="M61" s="13">
        <v>56900</v>
      </c>
    </row>
    <row r="62" spans="1:13" ht="25.5">
      <c r="A62" s="11"/>
      <c r="B62" s="20" t="s">
        <v>29</v>
      </c>
      <c r="C62" s="13">
        <v>1507200</v>
      </c>
      <c r="D62" s="13"/>
      <c r="E62" s="13"/>
      <c r="F62" s="13">
        <v>1507200</v>
      </c>
      <c r="G62" s="13"/>
      <c r="H62" s="13"/>
      <c r="I62" s="13">
        <f t="shared" si="7"/>
        <v>1507200</v>
      </c>
      <c r="J62" s="13"/>
      <c r="K62" s="13">
        <f t="shared" si="8"/>
        <v>1507200</v>
      </c>
      <c r="L62" s="13"/>
      <c r="M62" s="13">
        <v>1507200</v>
      </c>
    </row>
    <row r="63" spans="1:13" ht="89.25">
      <c r="A63" s="11"/>
      <c r="B63" s="22" t="s">
        <v>59</v>
      </c>
      <c r="C63" s="13">
        <v>40842800</v>
      </c>
      <c r="D63" s="13"/>
      <c r="E63" s="13"/>
      <c r="F63" s="13">
        <v>40842800</v>
      </c>
      <c r="G63" s="13"/>
      <c r="H63" s="13">
        <v>299000</v>
      </c>
      <c r="I63" s="13">
        <f t="shared" si="7"/>
        <v>41141800</v>
      </c>
      <c r="J63" s="13"/>
      <c r="K63" s="13">
        <f t="shared" si="8"/>
        <v>41141800</v>
      </c>
      <c r="L63" s="13">
        <f>M63-K63</f>
        <v>6033400</v>
      </c>
      <c r="M63" s="13">
        <v>47175200</v>
      </c>
    </row>
    <row r="64" spans="1:13" ht="25.5">
      <c r="A64" s="11"/>
      <c r="B64" s="20" t="s">
        <v>11</v>
      </c>
      <c r="C64" s="13">
        <v>3035200</v>
      </c>
      <c r="D64" s="13"/>
      <c r="E64" s="13"/>
      <c r="F64" s="13">
        <v>3035200</v>
      </c>
      <c r="G64" s="13"/>
      <c r="H64" s="13">
        <v>189100</v>
      </c>
      <c r="I64" s="13">
        <f t="shared" si="7"/>
        <v>3224300</v>
      </c>
      <c r="J64" s="13"/>
      <c r="K64" s="13">
        <f t="shared" si="8"/>
        <v>3224300</v>
      </c>
      <c r="L64" s="13"/>
      <c r="M64" s="13">
        <v>3224300</v>
      </c>
    </row>
    <row r="65" spans="1:13" ht="51">
      <c r="A65" s="11"/>
      <c r="B65" s="20" t="s">
        <v>26</v>
      </c>
      <c r="C65" s="13">
        <v>2636900</v>
      </c>
      <c r="D65" s="13"/>
      <c r="E65" s="13"/>
      <c r="F65" s="13">
        <v>2636900</v>
      </c>
      <c r="G65" s="13"/>
      <c r="H65" s="13"/>
      <c r="I65" s="13">
        <f t="shared" si="7"/>
        <v>2636900</v>
      </c>
      <c r="J65" s="13"/>
      <c r="K65" s="13">
        <f t="shared" si="8"/>
        <v>2636900</v>
      </c>
      <c r="L65" s="13">
        <f>M65-K65</f>
        <v>539400</v>
      </c>
      <c r="M65" s="13">
        <v>3176300</v>
      </c>
    </row>
    <row r="66" spans="1:13" ht="63.75">
      <c r="A66" s="11"/>
      <c r="B66" s="20" t="s">
        <v>41</v>
      </c>
      <c r="C66" s="13">
        <v>219530700</v>
      </c>
      <c r="D66" s="13"/>
      <c r="E66" s="13"/>
      <c r="F66" s="13">
        <v>219530700</v>
      </c>
      <c r="G66" s="13"/>
      <c r="H66" s="13">
        <v>1710000</v>
      </c>
      <c r="I66" s="13">
        <f t="shared" si="7"/>
        <v>221240700</v>
      </c>
      <c r="J66" s="13"/>
      <c r="K66" s="13">
        <f t="shared" si="8"/>
        <v>221240700</v>
      </c>
      <c r="L66" s="13">
        <f>M66-K66</f>
        <v>-4643500</v>
      </c>
      <c r="M66" s="13">
        <v>216597200</v>
      </c>
    </row>
    <row r="67" spans="1:13" ht="38.25">
      <c r="A67" s="11"/>
      <c r="B67" s="23" t="s">
        <v>16</v>
      </c>
      <c r="C67" s="13">
        <v>114500</v>
      </c>
      <c r="D67" s="13"/>
      <c r="E67" s="13"/>
      <c r="F67" s="13">
        <v>114500</v>
      </c>
      <c r="G67" s="13"/>
      <c r="H67" s="13"/>
      <c r="I67" s="13">
        <f t="shared" si="7"/>
        <v>114500</v>
      </c>
      <c r="J67" s="13"/>
      <c r="K67" s="13">
        <f t="shared" si="8"/>
        <v>114500</v>
      </c>
      <c r="L67" s="13"/>
      <c r="M67" s="13">
        <v>114500</v>
      </c>
    </row>
    <row r="68" spans="1:13" ht="25.5">
      <c r="A68" s="11"/>
      <c r="B68" s="20" t="s">
        <v>15</v>
      </c>
      <c r="C68" s="13">
        <v>5855200</v>
      </c>
      <c r="D68" s="13"/>
      <c r="E68" s="13"/>
      <c r="F68" s="13">
        <v>5855200</v>
      </c>
      <c r="G68" s="13"/>
      <c r="H68" s="13"/>
      <c r="I68" s="13">
        <f t="shared" si="7"/>
        <v>5855200</v>
      </c>
      <c r="J68" s="13"/>
      <c r="K68" s="13">
        <f t="shared" si="8"/>
        <v>5855200</v>
      </c>
      <c r="L68" s="13">
        <v>-177000</v>
      </c>
      <c r="M68" s="13">
        <f>K68+L68</f>
        <v>5678200</v>
      </c>
    </row>
    <row r="69" spans="1:13" ht="25.5">
      <c r="A69" s="11"/>
      <c r="B69" s="20" t="s">
        <v>0</v>
      </c>
      <c r="C69" s="13">
        <v>305500</v>
      </c>
      <c r="D69" s="13"/>
      <c r="E69" s="13"/>
      <c r="F69" s="13">
        <v>305500</v>
      </c>
      <c r="G69" s="13"/>
      <c r="H69" s="13"/>
      <c r="I69" s="13">
        <f t="shared" si="7"/>
        <v>305500</v>
      </c>
      <c r="J69" s="13"/>
      <c r="K69" s="13">
        <f t="shared" si="8"/>
        <v>305500</v>
      </c>
      <c r="L69" s="13"/>
      <c r="M69" s="13">
        <v>305500</v>
      </c>
    </row>
    <row r="70" spans="1:13" ht="38.25">
      <c r="A70" s="11"/>
      <c r="B70" s="20" t="s">
        <v>22</v>
      </c>
      <c r="C70" s="13">
        <v>126900</v>
      </c>
      <c r="D70" s="13"/>
      <c r="E70" s="13"/>
      <c r="F70" s="13">
        <v>126900</v>
      </c>
      <c r="G70" s="13"/>
      <c r="H70" s="13">
        <v>7340</v>
      </c>
      <c r="I70" s="13">
        <f t="shared" si="7"/>
        <v>134240</v>
      </c>
      <c r="J70" s="13"/>
      <c r="K70" s="13">
        <f t="shared" si="8"/>
        <v>134240</v>
      </c>
      <c r="L70" s="13"/>
      <c r="M70" s="13">
        <v>134240</v>
      </c>
    </row>
    <row r="71" spans="1:13" ht="25.5">
      <c r="A71" s="11"/>
      <c r="B71" s="20" t="s">
        <v>23</v>
      </c>
      <c r="C71" s="13">
        <v>1580600</v>
      </c>
      <c r="D71" s="13"/>
      <c r="E71" s="13">
        <f>F71-C71</f>
        <v>63200</v>
      </c>
      <c r="F71" s="13">
        <v>1643800</v>
      </c>
      <c r="G71" s="13"/>
      <c r="H71" s="13"/>
      <c r="I71" s="13">
        <f t="shared" si="7"/>
        <v>1643800</v>
      </c>
      <c r="J71" s="13"/>
      <c r="K71" s="13">
        <f t="shared" si="8"/>
        <v>1643800</v>
      </c>
      <c r="L71" s="13">
        <f>M71-K71</f>
        <v>200000</v>
      </c>
      <c r="M71" s="13">
        <v>1843800</v>
      </c>
    </row>
    <row r="72" spans="1:13" ht="25.5">
      <c r="A72" s="11"/>
      <c r="B72" s="20" t="s">
        <v>32</v>
      </c>
      <c r="C72" s="13">
        <v>469700</v>
      </c>
      <c r="D72" s="13"/>
      <c r="E72" s="13"/>
      <c r="F72" s="13">
        <v>469700</v>
      </c>
      <c r="G72" s="13"/>
      <c r="H72" s="13">
        <v>27600</v>
      </c>
      <c r="I72" s="13">
        <f t="shared" si="7"/>
        <v>497300</v>
      </c>
      <c r="J72" s="13"/>
      <c r="K72" s="13">
        <f t="shared" si="8"/>
        <v>497300</v>
      </c>
      <c r="L72" s="13"/>
      <c r="M72" s="13">
        <v>497300</v>
      </c>
    </row>
    <row r="73" spans="1:13" ht="51">
      <c r="A73" s="11"/>
      <c r="B73" s="20" t="s">
        <v>40</v>
      </c>
      <c r="C73" s="13">
        <v>99200</v>
      </c>
      <c r="D73" s="13"/>
      <c r="E73" s="13"/>
      <c r="F73" s="13">
        <v>99200</v>
      </c>
      <c r="G73" s="13"/>
      <c r="H73" s="13"/>
      <c r="I73" s="13">
        <f t="shared" si="7"/>
        <v>99200</v>
      </c>
      <c r="J73" s="13"/>
      <c r="K73" s="13">
        <f t="shared" si="8"/>
        <v>99200</v>
      </c>
      <c r="L73" s="13"/>
      <c r="M73" s="13">
        <v>99200</v>
      </c>
    </row>
    <row r="74" spans="1:13" ht="51">
      <c r="A74" s="11"/>
      <c r="B74" s="19" t="s">
        <v>30</v>
      </c>
      <c r="C74" s="13">
        <v>337310400</v>
      </c>
      <c r="D74" s="13"/>
      <c r="E74" s="13"/>
      <c r="F74" s="13">
        <v>337310400</v>
      </c>
      <c r="G74" s="13"/>
      <c r="H74" s="13">
        <v>3937000</v>
      </c>
      <c r="I74" s="13">
        <f t="shared" si="7"/>
        <v>341247400</v>
      </c>
      <c r="J74" s="13"/>
      <c r="K74" s="13">
        <f t="shared" si="8"/>
        <v>341247400</v>
      </c>
      <c r="L74" s="13">
        <f>M74-K74</f>
        <v>7771040</v>
      </c>
      <c r="M74" s="13">
        <v>349018440</v>
      </c>
    </row>
    <row r="75" spans="1:13" ht="63.75">
      <c r="A75" s="11"/>
      <c r="B75" s="19" t="s">
        <v>36</v>
      </c>
      <c r="C75" s="13">
        <v>253100</v>
      </c>
      <c r="D75" s="13"/>
      <c r="E75" s="13"/>
      <c r="F75" s="13">
        <v>253100</v>
      </c>
      <c r="G75" s="13"/>
      <c r="H75" s="13"/>
      <c r="I75" s="13">
        <f t="shared" si="7"/>
        <v>253100</v>
      </c>
      <c r="J75" s="13"/>
      <c r="K75" s="13">
        <f t="shared" si="8"/>
        <v>253100</v>
      </c>
      <c r="L75" s="13">
        <v>-100</v>
      </c>
      <c r="M75" s="13">
        <f>K75+L75</f>
        <v>253000</v>
      </c>
    </row>
    <row r="76" spans="1:13" ht="51">
      <c r="A76" s="11"/>
      <c r="B76" s="19" t="s">
        <v>61</v>
      </c>
      <c r="C76" s="13">
        <v>7040900</v>
      </c>
      <c r="D76" s="13"/>
      <c r="E76" s="13"/>
      <c r="F76" s="13">
        <v>7040900</v>
      </c>
      <c r="G76" s="13"/>
      <c r="H76" s="13"/>
      <c r="I76" s="13">
        <f t="shared" si="7"/>
        <v>7040900</v>
      </c>
      <c r="J76" s="13"/>
      <c r="K76" s="13">
        <f t="shared" si="8"/>
        <v>7040900</v>
      </c>
      <c r="L76" s="13">
        <v>-819600</v>
      </c>
      <c r="M76" s="13">
        <f>K76+L76</f>
        <v>6221300</v>
      </c>
    </row>
    <row r="77" spans="1:13" ht="89.25">
      <c r="A77" s="11"/>
      <c r="B77" s="17" t="s">
        <v>62</v>
      </c>
      <c r="C77" s="13">
        <v>81400</v>
      </c>
      <c r="D77" s="13"/>
      <c r="E77" s="13"/>
      <c r="F77" s="13">
        <v>81400</v>
      </c>
      <c r="G77" s="13"/>
      <c r="H77" s="13"/>
      <c r="I77" s="13">
        <f t="shared" si="7"/>
        <v>81400</v>
      </c>
      <c r="J77" s="13"/>
      <c r="K77" s="13">
        <f t="shared" si="8"/>
        <v>81400</v>
      </c>
      <c r="L77" s="13"/>
      <c r="M77" s="13">
        <v>81400</v>
      </c>
    </row>
    <row r="78" spans="1:13" ht="52.5" customHeight="1">
      <c r="A78" s="11" t="s">
        <v>49</v>
      </c>
      <c r="B78" s="16" t="s">
        <v>24</v>
      </c>
      <c r="C78" s="13">
        <v>12155200</v>
      </c>
      <c r="D78" s="13"/>
      <c r="E78" s="13">
        <f>F78-C78</f>
        <v>31100</v>
      </c>
      <c r="F78" s="13">
        <v>12186300</v>
      </c>
      <c r="G78" s="13"/>
      <c r="H78" s="13"/>
      <c r="I78" s="13">
        <f t="shared" si="7"/>
        <v>12186300</v>
      </c>
      <c r="J78" s="13"/>
      <c r="K78" s="13">
        <f t="shared" si="8"/>
        <v>12186300</v>
      </c>
      <c r="L78" s="13">
        <f>M78-K78</f>
        <v>2217600</v>
      </c>
      <c r="M78" s="13">
        <v>14403900</v>
      </c>
    </row>
    <row r="79" spans="1:13" ht="63.75">
      <c r="A79" s="11" t="s">
        <v>56</v>
      </c>
      <c r="B79" s="16" t="s">
        <v>63</v>
      </c>
      <c r="C79" s="13">
        <v>16142200</v>
      </c>
      <c r="D79" s="13"/>
      <c r="E79" s="13"/>
      <c r="F79" s="13">
        <v>16142200</v>
      </c>
      <c r="G79" s="13"/>
      <c r="H79" s="13"/>
      <c r="I79" s="13">
        <f t="shared" si="7"/>
        <v>16142200</v>
      </c>
      <c r="J79" s="13"/>
      <c r="K79" s="13">
        <f t="shared" si="8"/>
        <v>16142200</v>
      </c>
      <c r="L79" s="13">
        <f>M79-K79</f>
        <v>446500</v>
      </c>
      <c r="M79" s="13">
        <v>16588700</v>
      </c>
    </row>
    <row r="80" spans="1:13" ht="51">
      <c r="A80" s="11" t="s">
        <v>57</v>
      </c>
      <c r="B80" s="16" t="s">
        <v>64</v>
      </c>
      <c r="C80" s="13">
        <v>2963000</v>
      </c>
      <c r="D80" s="13"/>
      <c r="E80" s="13"/>
      <c r="F80" s="13">
        <v>2963000</v>
      </c>
      <c r="G80" s="13"/>
      <c r="H80" s="13"/>
      <c r="I80" s="13">
        <f t="shared" si="7"/>
        <v>2963000</v>
      </c>
      <c r="J80" s="13"/>
      <c r="K80" s="13">
        <f t="shared" si="8"/>
        <v>2963000</v>
      </c>
      <c r="L80" s="13">
        <f>M80-K80</f>
        <v>165900</v>
      </c>
      <c r="M80" s="13">
        <v>3128900</v>
      </c>
    </row>
    <row r="81" spans="1:13" ht="53.25" customHeight="1">
      <c r="A81" s="11" t="s">
        <v>97</v>
      </c>
      <c r="B81" s="16" t="s">
        <v>98</v>
      </c>
      <c r="C81" s="13"/>
      <c r="D81" s="13">
        <v>249600</v>
      </c>
      <c r="E81" s="13"/>
      <c r="F81" s="13">
        <v>249600</v>
      </c>
      <c r="G81" s="13"/>
      <c r="H81" s="13">
        <v>4400</v>
      </c>
      <c r="I81" s="13">
        <f t="shared" si="7"/>
        <v>254000</v>
      </c>
      <c r="J81" s="13"/>
      <c r="K81" s="13">
        <f t="shared" si="8"/>
        <v>254000</v>
      </c>
      <c r="L81" s="13">
        <f>M81-K81</f>
        <v>254400</v>
      </c>
      <c r="M81" s="13">
        <f>8800+315297.6+184302.4</f>
        <v>508400</v>
      </c>
    </row>
    <row r="82" spans="1:13" ht="51">
      <c r="A82" s="11" t="s">
        <v>51</v>
      </c>
      <c r="B82" s="24" t="s">
        <v>37</v>
      </c>
      <c r="C82" s="13">
        <v>3041100</v>
      </c>
      <c r="D82" s="13"/>
      <c r="E82" s="13"/>
      <c r="F82" s="13">
        <v>3041100</v>
      </c>
      <c r="G82" s="13"/>
      <c r="H82" s="13"/>
      <c r="I82" s="13">
        <f t="shared" si="7"/>
        <v>3041100</v>
      </c>
      <c r="J82" s="13"/>
      <c r="K82" s="13">
        <f t="shared" si="8"/>
        <v>3041100</v>
      </c>
      <c r="L82" s="13"/>
      <c r="M82" s="13">
        <v>3041100</v>
      </c>
    </row>
    <row r="83" spans="1:13" ht="51">
      <c r="A83" s="11" t="s">
        <v>46</v>
      </c>
      <c r="B83" s="15" t="s">
        <v>65</v>
      </c>
      <c r="C83" s="13">
        <v>4193400</v>
      </c>
      <c r="D83" s="13"/>
      <c r="E83" s="13"/>
      <c r="F83" s="13">
        <v>4193400</v>
      </c>
      <c r="G83" s="13"/>
      <c r="H83" s="13">
        <v>4600</v>
      </c>
      <c r="I83" s="13">
        <f t="shared" si="7"/>
        <v>4198000</v>
      </c>
      <c r="J83" s="13"/>
      <c r="K83" s="13">
        <f t="shared" si="8"/>
        <v>4198000</v>
      </c>
      <c r="L83" s="13"/>
      <c r="M83" s="13">
        <v>4198000</v>
      </c>
    </row>
    <row r="84" spans="1:13" ht="25.5">
      <c r="A84" s="11" t="s">
        <v>45</v>
      </c>
      <c r="B84" s="15" t="s">
        <v>7</v>
      </c>
      <c r="C84" s="13">
        <v>46260700</v>
      </c>
      <c r="D84" s="13"/>
      <c r="E84" s="13"/>
      <c r="F84" s="13">
        <v>46260700</v>
      </c>
      <c r="G84" s="13"/>
      <c r="H84" s="13"/>
      <c r="I84" s="13">
        <f t="shared" si="7"/>
        <v>46260700</v>
      </c>
      <c r="J84" s="13"/>
      <c r="K84" s="13">
        <f t="shared" si="8"/>
        <v>46260700</v>
      </c>
      <c r="L84" s="13"/>
      <c r="M84" s="13">
        <v>46260700</v>
      </c>
    </row>
    <row r="85" spans="1:13" ht="51">
      <c r="A85" s="11" t="s">
        <v>47</v>
      </c>
      <c r="B85" s="15" t="s">
        <v>20</v>
      </c>
      <c r="C85" s="13">
        <v>2500</v>
      </c>
      <c r="D85" s="13"/>
      <c r="E85" s="13"/>
      <c r="F85" s="13">
        <v>2500</v>
      </c>
      <c r="G85" s="13"/>
      <c r="H85" s="13"/>
      <c r="I85" s="13">
        <f t="shared" si="7"/>
        <v>2500</v>
      </c>
      <c r="J85" s="13"/>
      <c r="K85" s="13">
        <f t="shared" si="8"/>
        <v>2500</v>
      </c>
      <c r="L85" s="13">
        <v>-2500</v>
      </c>
      <c r="M85" s="13">
        <f>K85+L85</f>
        <v>0</v>
      </c>
    </row>
    <row r="86" spans="1:13" ht="89.25">
      <c r="A86" s="11" t="s">
        <v>50</v>
      </c>
      <c r="B86" s="25" t="s">
        <v>34</v>
      </c>
      <c r="C86" s="13">
        <v>13094500</v>
      </c>
      <c r="D86" s="13"/>
      <c r="E86" s="13"/>
      <c r="F86" s="13">
        <v>13094500</v>
      </c>
      <c r="G86" s="13"/>
      <c r="H86" s="13"/>
      <c r="I86" s="13">
        <f t="shared" si="7"/>
        <v>13094500</v>
      </c>
      <c r="J86" s="13"/>
      <c r="K86" s="13">
        <f t="shared" si="8"/>
        <v>13094500</v>
      </c>
      <c r="L86" s="13"/>
      <c r="M86" s="13">
        <v>13094500</v>
      </c>
    </row>
    <row r="87" spans="1:13" ht="37.5" customHeight="1">
      <c r="A87" s="11" t="s">
        <v>58</v>
      </c>
      <c r="B87" s="15" t="s">
        <v>8</v>
      </c>
      <c r="C87" s="13">
        <v>2397700</v>
      </c>
      <c r="D87" s="13"/>
      <c r="E87" s="13">
        <f>F87-C87</f>
        <v>52600</v>
      </c>
      <c r="F87" s="13">
        <v>2450300</v>
      </c>
      <c r="G87" s="13"/>
      <c r="H87" s="13"/>
      <c r="I87" s="13">
        <f t="shared" si="7"/>
        <v>2450300</v>
      </c>
      <c r="J87" s="13"/>
      <c r="K87" s="13">
        <f t="shared" si="8"/>
        <v>2450300</v>
      </c>
      <c r="L87" s="13">
        <f>236900+117500</f>
        <v>354400</v>
      </c>
      <c r="M87" s="13">
        <f>K87+L87</f>
        <v>2804700</v>
      </c>
    </row>
    <row r="88" spans="1:13" ht="38.25">
      <c r="A88" s="11" t="s">
        <v>83</v>
      </c>
      <c r="B88" s="15" t="s">
        <v>84</v>
      </c>
      <c r="C88" s="13">
        <v>11500</v>
      </c>
      <c r="D88" s="13"/>
      <c r="E88" s="13"/>
      <c r="F88" s="13">
        <v>11500</v>
      </c>
      <c r="G88" s="13"/>
      <c r="H88" s="13"/>
      <c r="I88" s="13">
        <f t="shared" si="7"/>
        <v>11500</v>
      </c>
      <c r="J88" s="13"/>
      <c r="K88" s="13">
        <f t="shared" si="8"/>
        <v>11500</v>
      </c>
      <c r="L88" s="13">
        <v>-560</v>
      </c>
      <c r="M88" s="13">
        <f>K88+L88</f>
        <v>10940</v>
      </c>
    </row>
    <row r="89" spans="1:13" ht="12.75">
      <c r="A89" s="11" t="s">
        <v>68</v>
      </c>
      <c r="B89" s="15" t="s">
        <v>69</v>
      </c>
      <c r="C89" s="10">
        <f>C91</f>
        <v>58800</v>
      </c>
      <c r="D89" s="10">
        <f>SUM(D90:D91)</f>
        <v>-249600</v>
      </c>
      <c r="E89" s="10">
        <f>SUM(E90:E91)</f>
        <v>249600</v>
      </c>
      <c r="F89" s="10">
        <f>SUM(F90:F91)</f>
        <v>58800</v>
      </c>
      <c r="G89" s="10"/>
      <c r="H89" s="10">
        <f>SUM(H90:H91)</f>
        <v>1830</v>
      </c>
      <c r="I89" s="10">
        <f>SUM(I90:I91)</f>
        <v>60630</v>
      </c>
      <c r="J89" s="10">
        <f>SUM(J91)</f>
        <v>0</v>
      </c>
      <c r="K89" s="10">
        <f>I89+J89</f>
        <v>60630</v>
      </c>
      <c r="L89" s="10">
        <f>SUM(L91)</f>
        <v>1470</v>
      </c>
      <c r="M89" s="10">
        <f>SUM(M91)</f>
        <v>62100</v>
      </c>
    </row>
    <row r="90" spans="1:13" ht="36" customHeight="1" hidden="1">
      <c r="A90" s="11"/>
      <c r="B90" s="15" t="s">
        <v>102</v>
      </c>
      <c r="C90" s="13">
        <v>0</v>
      </c>
      <c r="D90" s="13">
        <v>-249600</v>
      </c>
      <c r="E90" s="13">
        <v>249600</v>
      </c>
      <c r="F90" s="13">
        <v>0</v>
      </c>
      <c r="G90" s="13"/>
      <c r="H90" s="13"/>
      <c r="I90" s="13"/>
      <c r="J90" s="13"/>
      <c r="K90" s="13"/>
      <c r="L90" s="13"/>
      <c r="M90" s="13"/>
    </row>
    <row r="91" spans="1:13" ht="25.5">
      <c r="A91" s="26"/>
      <c r="B91" s="15" t="s">
        <v>101</v>
      </c>
      <c r="C91" s="13">
        <v>58800</v>
      </c>
      <c r="D91" s="13"/>
      <c r="E91" s="13"/>
      <c r="F91" s="13">
        <v>58800</v>
      </c>
      <c r="G91" s="13"/>
      <c r="H91" s="13">
        <v>1830</v>
      </c>
      <c r="I91" s="13">
        <f>H91+F91</f>
        <v>60630</v>
      </c>
      <c r="J91" s="13"/>
      <c r="K91" s="13">
        <f>I91+J91</f>
        <v>60630</v>
      </c>
      <c r="L91" s="13">
        <v>1470</v>
      </c>
      <c r="M91" s="13">
        <f>K91+L91</f>
        <v>62100</v>
      </c>
    </row>
    <row r="92" spans="3:9" ht="12.75">
      <c r="C92" s="3"/>
      <c r="D92" s="3"/>
      <c r="E92" s="3"/>
      <c r="F92" s="3"/>
      <c r="G92" s="3"/>
      <c r="I92" s="31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</sheetData>
  <mergeCells count="14">
    <mergeCell ref="A8:M8"/>
    <mergeCell ref="L10:L11"/>
    <mergeCell ref="M10:M11"/>
    <mergeCell ref="J10:J11"/>
    <mergeCell ref="K10:K11"/>
    <mergeCell ref="H10:H11"/>
    <mergeCell ref="I10:I11"/>
    <mergeCell ref="C10:C11"/>
    <mergeCell ref="D10:D11"/>
    <mergeCell ref="F10:F11"/>
    <mergeCell ref="A10:A11"/>
    <mergeCell ref="B10:B11"/>
    <mergeCell ref="E10:E11"/>
    <mergeCell ref="G10:G11"/>
  </mergeCells>
  <printOptions/>
  <pageMargins left="0.5905511811023623" right="0" top="0.3937007874015748" bottom="0" header="0" footer="0"/>
  <pageSetup fitToHeight="4" fitToWidth="1" horizontalDpi="600" verticalDpi="600" orientation="portrait" paperSize="9" scale="94" r:id="rId1"/>
  <headerFooter alignWithMargins="0">
    <oddFooter>&amp;R&amp;P</oddFooter>
  </headerFooter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kanashova</cp:lastModifiedBy>
  <cp:lastPrinted>2018-12-18T12:23:39Z</cp:lastPrinted>
  <dcterms:created xsi:type="dcterms:W3CDTF">2007-04-05T07:39:38Z</dcterms:created>
  <dcterms:modified xsi:type="dcterms:W3CDTF">2018-12-18T12:23:42Z</dcterms:modified>
  <cp:category/>
  <cp:version/>
  <cp:contentType/>
  <cp:contentStatus/>
</cp:coreProperties>
</file>